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020" activeTab="9"/>
  </bookViews>
  <sheets>
    <sheet name="All Details" sheetId="1" r:id="rId1"/>
    <sheet name="Depot Wise Details" sheetId="3" r:id="rId2"/>
    <sheet name="Trend" sheetId="9" r:id="rId3"/>
    <sheet name="Abstarct" sheetId="5" r:id="rId4"/>
    <sheet name="FCI" sheetId="10" r:id="rId5"/>
    <sheet name="Sheet1" sheetId="11" r:id="rId6"/>
    <sheet name="OSCSC" sheetId="12" r:id="rId7"/>
    <sheet name="Bill details" sheetId="13" r:id="rId8"/>
    <sheet name="Bill details (2)" sheetId="14" r:id="rId9"/>
    <sheet name="Rayagada,Kopraput,Gajapati" sheetId="15" r:id="rId10"/>
  </sheets>
  <definedNames>
    <definedName name="_xlnm._FilterDatabase" localSheetId="6" hidden="1">OSCSC!#REF!</definedName>
    <definedName name="_GoBack" localSheetId="0">'All Details'!$D$48</definedName>
    <definedName name="_GoBack" localSheetId="7">'Bill details'!$D$36</definedName>
    <definedName name="_GoBack" localSheetId="8">'Bill details (2)'!$D$36</definedName>
    <definedName name="_GoBack" localSheetId="1">'Depot Wise Details'!$D$35</definedName>
    <definedName name="_GoBack" localSheetId="4">FCI!#REF!</definedName>
    <definedName name="_GoBack" localSheetId="6">OSCSC!$E$6</definedName>
    <definedName name="_GoBack" localSheetId="9">'Rayagada,Kopraput,Gajapati'!#REF!</definedName>
    <definedName name="_xlnm.Print_Area" localSheetId="0">'All Details'!$A$1:$L$113</definedName>
    <definedName name="_xlnm.Print_Area" localSheetId="7">'Bill details'!$A$1:$W$79</definedName>
    <definedName name="_xlnm.Print_Area" localSheetId="8">'Bill details (2)'!$A$1:$N$80</definedName>
    <definedName name="_xlnm.Print_Area" localSheetId="1">'Depot Wise Details'!$A$1:$T$77</definedName>
    <definedName name="_xlnm.Print_Area" localSheetId="4">FCI!$A$1:$H$22</definedName>
    <definedName name="_xlnm.Print_Area" localSheetId="9">'Rayagada,Kopraput,Gajapati'!$B$1:$J$12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9" i="13"/>
  <c r="P79"/>
  <c r="Q79"/>
  <c r="R79"/>
  <c r="S79"/>
  <c r="T79"/>
  <c r="U79"/>
  <c r="V79"/>
  <c r="V72"/>
  <c r="V78"/>
  <c r="N80" i="14"/>
  <c r="M80"/>
  <c r="L80"/>
  <c r="K80"/>
  <c r="J80"/>
  <c r="I80"/>
  <c r="H80"/>
  <c r="G80"/>
  <c r="F80"/>
  <c r="E80"/>
  <c r="Q9" i="13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V75" s="1"/>
  <c r="Q76"/>
  <c r="Q77"/>
  <c r="Q78"/>
  <c r="P9"/>
  <c r="P10"/>
  <c r="P11"/>
  <c r="V11" s="1"/>
  <c r="P12"/>
  <c r="V12" s="1"/>
  <c r="P13"/>
  <c r="P14"/>
  <c r="P15"/>
  <c r="P16"/>
  <c r="P17"/>
  <c r="V17" s="1"/>
  <c r="P18"/>
  <c r="V18" s="1"/>
  <c r="P19"/>
  <c r="P20"/>
  <c r="P21"/>
  <c r="P22"/>
  <c r="P23"/>
  <c r="V23" s="1"/>
  <c r="P24"/>
  <c r="V24" s="1"/>
  <c r="P25"/>
  <c r="P26"/>
  <c r="P27"/>
  <c r="P28"/>
  <c r="P29"/>
  <c r="V29" s="1"/>
  <c r="P30"/>
  <c r="V30" s="1"/>
  <c r="P31"/>
  <c r="P32"/>
  <c r="P33"/>
  <c r="P34"/>
  <c r="P35"/>
  <c r="V35" s="1"/>
  <c r="P36"/>
  <c r="V36" s="1"/>
  <c r="P37"/>
  <c r="P38"/>
  <c r="P39"/>
  <c r="P40"/>
  <c r="P41"/>
  <c r="V41" s="1"/>
  <c r="P42"/>
  <c r="V42" s="1"/>
  <c r="P43"/>
  <c r="P44"/>
  <c r="P45"/>
  <c r="P46"/>
  <c r="P47"/>
  <c r="V47" s="1"/>
  <c r="P48"/>
  <c r="V48" s="1"/>
  <c r="P49"/>
  <c r="P50"/>
  <c r="P51"/>
  <c r="P52"/>
  <c r="P53"/>
  <c r="V53" s="1"/>
  <c r="P54"/>
  <c r="V54" s="1"/>
  <c r="P55"/>
  <c r="P56"/>
  <c r="P57"/>
  <c r="P58"/>
  <c r="P59"/>
  <c r="V59" s="1"/>
  <c r="P60"/>
  <c r="V60" s="1"/>
  <c r="P61"/>
  <c r="P62"/>
  <c r="P63"/>
  <c r="P64"/>
  <c r="P65"/>
  <c r="V65" s="1"/>
  <c r="P66"/>
  <c r="V66" s="1"/>
  <c r="P67"/>
  <c r="P68"/>
  <c r="P69"/>
  <c r="P70"/>
  <c r="P71"/>
  <c r="P72"/>
  <c r="P73"/>
  <c r="P74"/>
  <c r="P75"/>
  <c r="P76"/>
  <c r="P77"/>
  <c r="P78"/>
  <c r="O9"/>
  <c r="V9" s="1"/>
  <c r="O10"/>
  <c r="V10" s="1"/>
  <c r="O11"/>
  <c r="O12"/>
  <c r="O13"/>
  <c r="V13" s="1"/>
  <c r="O14"/>
  <c r="V14" s="1"/>
  <c r="O15"/>
  <c r="V15" s="1"/>
  <c r="O16"/>
  <c r="V16" s="1"/>
  <c r="O17"/>
  <c r="O18"/>
  <c r="O19"/>
  <c r="V19" s="1"/>
  <c r="O20"/>
  <c r="V20" s="1"/>
  <c r="O21"/>
  <c r="V21" s="1"/>
  <c r="O22"/>
  <c r="V22" s="1"/>
  <c r="O23"/>
  <c r="O24"/>
  <c r="O25"/>
  <c r="V25" s="1"/>
  <c r="O26"/>
  <c r="V26" s="1"/>
  <c r="O27"/>
  <c r="V27" s="1"/>
  <c r="O28"/>
  <c r="V28" s="1"/>
  <c r="O29"/>
  <c r="O30"/>
  <c r="O31"/>
  <c r="V31" s="1"/>
  <c r="O32"/>
  <c r="V32" s="1"/>
  <c r="O33"/>
  <c r="V33" s="1"/>
  <c r="O34"/>
  <c r="V34" s="1"/>
  <c r="O35"/>
  <c r="O36"/>
  <c r="O37"/>
  <c r="V37" s="1"/>
  <c r="O38"/>
  <c r="V38" s="1"/>
  <c r="O39"/>
  <c r="V39" s="1"/>
  <c r="O40"/>
  <c r="V40" s="1"/>
  <c r="O41"/>
  <c r="O42"/>
  <c r="O43"/>
  <c r="V43" s="1"/>
  <c r="O44"/>
  <c r="V44" s="1"/>
  <c r="O45"/>
  <c r="V45" s="1"/>
  <c r="O46"/>
  <c r="V46" s="1"/>
  <c r="O47"/>
  <c r="O48"/>
  <c r="O49"/>
  <c r="V49" s="1"/>
  <c r="O50"/>
  <c r="V50" s="1"/>
  <c r="O51"/>
  <c r="V51" s="1"/>
  <c r="O52"/>
  <c r="V52" s="1"/>
  <c r="O53"/>
  <c r="O54"/>
  <c r="O55"/>
  <c r="V55" s="1"/>
  <c r="O56"/>
  <c r="V56" s="1"/>
  <c r="O57"/>
  <c r="V57" s="1"/>
  <c r="O58"/>
  <c r="V58" s="1"/>
  <c r="O59"/>
  <c r="O60"/>
  <c r="O61"/>
  <c r="V61" s="1"/>
  <c r="O62"/>
  <c r="V62" s="1"/>
  <c r="O63"/>
  <c r="V63" s="1"/>
  <c r="O64"/>
  <c r="V64" s="1"/>
  <c r="O65"/>
  <c r="O66"/>
  <c r="O67"/>
  <c r="V67" s="1"/>
  <c r="O68"/>
  <c r="V68" s="1"/>
  <c r="O69"/>
  <c r="V69" s="1"/>
  <c r="O70"/>
  <c r="V70" s="1"/>
  <c r="O71"/>
  <c r="O72"/>
  <c r="O73"/>
  <c r="V73" s="1"/>
  <c r="O74"/>
  <c r="V74" s="1"/>
  <c r="O75"/>
  <c r="O76"/>
  <c r="V76" s="1"/>
  <c r="O77"/>
  <c r="V77" s="1"/>
  <c r="O78"/>
  <c r="Q8"/>
  <c r="P8"/>
  <c r="V8" s="1"/>
  <c r="O8"/>
  <c r="N79"/>
  <c r="M79"/>
  <c r="L79"/>
  <c r="K79"/>
  <c r="J79"/>
  <c r="I79"/>
  <c r="H79"/>
  <c r="G79"/>
  <c r="F79"/>
  <c r="E79"/>
  <c r="I22" i="10"/>
  <c r="I8"/>
  <c r="I9"/>
  <c r="I10"/>
  <c r="I11"/>
  <c r="I12"/>
  <c r="I13"/>
  <c r="I14"/>
  <c r="I15"/>
  <c r="I16"/>
  <c r="I17"/>
  <c r="I18"/>
  <c r="I19"/>
  <c r="I20"/>
  <c r="I21"/>
  <c r="I7"/>
  <c r="V71" i="13" l="1"/>
  <c r="C19" i="11"/>
  <c r="I9" i="3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8"/>
  <c r="C24" i="9"/>
  <c r="C27"/>
  <c r="E22" i="10" l="1"/>
  <c r="F22"/>
  <c r="H22"/>
  <c r="G22"/>
  <c r="T15" i="3"/>
  <c r="T16"/>
  <c r="T18"/>
  <c r="T19"/>
  <c r="T20"/>
  <c r="T30"/>
  <c r="T31"/>
  <c r="T33"/>
  <c r="T45"/>
  <c r="T46"/>
  <c r="T52"/>
  <c r="T53"/>
  <c r="T64"/>
  <c r="T67"/>
  <c r="T68"/>
  <c r="T69"/>
  <c r="S9"/>
  <c r="T9" s="1"/>
  <c r="S10"/>
  <c r="T10" s="1"/>
  <c r="S11"/>
  <c r="T11" s="1"/>
  <c r="S12"/>
  <c r="T12" s="1"/>
  <c r="S13"/>
  <c r="T13" s="1"/>
  <c r="S14"/>
  <c r="T14" s="1"/>
  <c r="S15"/>
  <c r="S16"/>
  <c r="S17"/>
  <c r="T17" s="1"/>
  <c r="S18"/>
  <c r="S19"/>
  <c r="S20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S31"/>
  <c r="S32"/>
  <c r="T32" s="1"/>
  <c r="S33"/>
  <c r="S34"/>
  <c r="T34" s="1"/>
  <c r="S35"/>
  <c r="T35" s="1"/>
  <c r="S36"/>
  <c r="T36" s="1"/>
  <c r="S37"/>
  <c r="T37" s="1"/>
  <c r="S38"/>
  <c r="T38" s="1"/>
  <c r="S39"/>
  <c r="T39" s="1"/>
  <c r="S40"/>
  <c r="T40" s="1"/>
  <c r="S41"/>
  <c r="T41" s="1"/>
  <c r="S42"/>
  <c r="T42" s="1"/>
  <c r="S43"/>
  <c r="T43" s="1"/>
  <c r="S44"/>
  <c r="T44" s="1"/>
  <c r="S45"/>
  <c r="S46"/>
  <c r="S47"/>
  <c r="T47" s="1"/>
  <c r="S48"/>
  <c r="T48" s="1"/>
  <c r="S49"/>
  <c r="T49" s="1"/>
  <c r="S50"/>
  <c r="T50" s="1"/>
  <c r="S51"/>
  <c r="T51" s="1"/>
  <c r="S52"/>
  <c r="S53"/>
  <c r="S54"/>
  <c r="T54" s="1"/>
  <c r="S55"/>
  <c r="T55" s="1"/>
  <c r="S56"/>
  <c r="T56" s="1"/>
  <c r="S57"/>
  <c r="T57" s="1"/>
  <c r="S58"/>
  <c r="T58" s="1"/>
  <c r="S59"/>
  <c r="T59" s="1"/>
  <c r="S60"/>
  <c r="T60" s="1"/>
  <c r="S61"/>
  <c r="T61" s="1"/>
  <c r="S62"/>
  <c r="T62" s="1"/>
  <c r="S63"/>
  <c r="T63" s="1"/>
  <c r="S64"/>
  <c r="S65"/>
  <c r="T65" s="1"/>
  <c r="S66"/>
  <c r="T66" s="1"/>
  <c r="S67"/>
  <c r="S68"/>
  <c r="S69"/>
  <c r="S70"/>
  <c r="T70" s="1"/>
  <c r="S71"/>
  <c r="T71" s="1"/>
  <c r="S72"/>
  <c r="T72" s="1"/>
  <c r="S73"/>
  <c r="T73" s="1"/>
  <c r="S74"/>
  <c r="T74" s="1"/>
  <c r="S75"/>
  <c r="T75" s="1"/>
  <c r="S76"/>
  <c r="T76" s="1"/>
  <c r="S8"/>
  <c r="T8" s="1"/>
  <c r="F77"/>
  <c r="G77"/>
  <c r="E22" i="9" s="1"/>
  <c r="H77" i="3"/>
  <c r="E23" i="9" s="1"/>
  <c r="J77" i="3"/>
  <c r="E9" i="9" s="1"/>
  <c r="K77" i="3"/>
  <c r="E10" i="9" s="1"/>
  <c r="L77" i="3"/>
  <c r="E11" i="9" s="1"/>
  <c r="M77" i="3"/>
  <c r="E12" i="9" s="1"/>
  <c r="N77" i="3"/>
  <c r="E13" i="9" s="1"/>
  <c r="O77" i="3"/>
  <c r="P77"/>
  <c r="E14" i="9" s="1"/>
  <c r="Q77" i="3"/>
  <c r="E15" i="9" s="1"/>
  <c r="E77" i="3"/>
  <c r="E20" i="9" s="1"/>
  <c r="E21" l="1"/>
  <c r="I77" i="3"/>
  <c r="E24" i="9"/>
  <c r="S77" i="3"/>
  <c r="T77" s="1"/>
  <c r="E26" i="9"/>
  <c r="E25"/>
  <c r="E27" s="1"/>
  <c r="R43" i="3"/>
  <c r="R42"/>
  <c r="R41"/>
  <c r="R40"/>
  <c r="R39"/>
  <c r="R37"/>
  <c r="I105" i="1"/>
  <c r="E111" s="1"/>
  <c r="J105"/>
  <c r="E112" s="1"/>
  <c r="E105"/>
  <c r="K9"/>
  <c r="K10"/>
  <c r="K11"/>
  <c r="K12"/>
  <c r="K13"/>
  <c r="K7"/>
  <c r="G105"/>
  <c r="E110" s="1"/>
  <c r="F105"/>
  <c r="E109" s="1"/>
  <c r="E28" i="9" l="1"/>
  <c r="F12"/>
  <c r="F15"/>
  <c r="F9"/>
  <c r="F10"/>
  <c r="F11"/>
  <c r="F13"/>
  <c r="F14"/>
  <c r="R77" i="3"/>
  <c r="G112" i="1"/>
  <c r="G111"/>
  <c r="G110"/>
  <c r="G109"/>
  <c r="K105"/>
  <c r="E113" s="1"/>
  <c r="G113" s="1"/>
</calcChain>
</file>

<file path=xl/sharedStrings.xml><?xml version="1.0" encoding="utf-8"?>
<sst xmlns="http://schemas.openxmlformats.org/spreadsheetml/2006/main" count="860" uniqueCount="241">
  <si>
    <t>Sl.</t>
  </si>
  <si>
    <t>No.</t>
  </si>
  <si>
    <t>District</t>
  </si>
  <si>
    <t>Warehouse</t>
  </si>
  <si>
    <t>Capacity</t>
  </si>
  <si>
    <t>Space reserved by</t>
  </si>
  <si>
    <t>Vacant space</t>
  </si>
  <si>
    <t>FCI</t>
  </si>
  <si>
    <t>OSCSC</t>
  </si>
  <si>
    <t>Others</t>
  </si>
  <si>
    <t>Total</t>
  </si>
  <si>
    <t>Balasore</t>
  </si>
  <si>
    <t>Bhadrak</t>
  </si>
  <si>
    <t>Chandabali</t>
  </si>
  <si>
    <t>Mayurbhanj</t>
  </si>
  <si>
    <t>Baripada</t>
  </si>
  <si>
    <t>--</t>
  </si>
  <si>
    <t>Karanjia</t>
  </si>
  <si>
    <t>Udala</t>
  </si>
  <si>
    <t>-</t>
  </si>
  <si>
    <t>Rairangpur</t>
  </si>
  <si>
    <t>Khordha</t>
  </si>
  <si>
    <t>Jatni</t>
  </si>
  <si>
    <t>Bhubaneswar</t>
  </si>
  <si>
    <t>Puri</t>
  </si>
  <si>
    <t>Sakhigopal</t>
  </si>
  <si>
    <t>Nimapara</t>
  </si>
  <si>
    <t>Nayagarh</t>
  </si>
  <si>
    <t>Ganjam</t>
  </si>
  <si>
    <t>Jagannathpur</t>
  </si>
  <si>
    <t>Gajapati</t>
  </si>
  <si>
    <t>Paralakhemundi</t>
  </si>
  <si>
    <t>Kandhamal</t>
  </si>
  <si>
    <t>Phulbani</t>
  </si>
  <si>
    <t>Kalahandi</t>
  </si>
  <si>
    <t>Bhawanipatna-I</t>
  </si>
  <si>
    <t>Bhawanipatna-II</t>
  </si>
  <si>
    <t>Junagarh</t>
  </si>
  <si>
    <t>Kesinga</t>
  </si>
  <si>
    <t>Jaipatna</t>
  </si>
  <si>
    <t>Dharmagarh</t>
  </si>
  <si>
    <t>Cuttack</t>
  </si>
  <si>
    <t>Banki</t>
  </si>
  <si>
    <t>Jagatpur-I</t>
  </si>
  <si>
    <t>Jagatpur-II</t>
  </si>
  <si>
    <t>Kendrapara</t>
  </si>
  <si>
    <t>Jagatsinghpur</t>
  </si>
  <si>
    <t>Jagatsinghpur-I</t>
  </si>
  <si>
    <t>Jagatsinghpur-II</t>
  </si>
  <si>
    <t>Jajpur</t>
  </si>
  <si>
    <t>Dhanmandal</t>
  </si>
  <si>
    <t>Dhenkanal</t>
  </si>
  <si>
    <t>Keonjhar</t>
  </si>
  <si>
    <t>Anandapur</t>
  </si>
  <si>
    <t>Angul</t>
  </si>
  <si>
    <t>Talcher</t>
  </si>
  <si>
    <t>Boinda</t>
  </si>
  <si>
    <t>Rayagada</t>
  </si>
  <si>
    <t>Jemedipeta</t>
  </si>
  <si>
    <t>Gunupur</t>
  </si>
  <si>
    <t>Nabarangpur</t>
  </si>
  <si>
    <t>Umerkote</t>
  </si>
  <si>
    <t>Raighar</t>
  </si>
  <si>
    <t>Koraput</t>
  </si>
  <si>
    <t>Borigumma</t>
  </si>
  <si>
    <t>Kotpad</t>
  </si>
  <si>
    <t>Jeypore</t>
  </si>
  <si>
    <t>Malkangiri</t>
  </si>
  <si>
    <t>Sambalpur</t>
  </si>
  <si>
    <t>Durgapalli</t>
  </si>
  <si>
    <t>A-Katapalli</t>
  </si>
  <si>
    <t>Bargarh</t>
  </si>
  <si>
    <t>Nagenpalli-I</t>
  </si>
  <si>
    <t>Kendpali</t>
  </si>
  <si>
    <t>Attabira</t>
  </si>
  <si>
    <t>Godabhaga</t>
  </si>
  <si>
    <t>Barpali</t>
  </si>
  <si>
    <t>Sundargarh</t>
  </si>
  <si>
    <t>Ujjalpur</t>
  </si>
  <si>
    <t>Kutra</t>
  </si>
  <si>
    <t>Jharsuguda</t>
  </si>
  <si>
    <t>Deogarh</t>
  </si>
  <si>
    <t>Bolangir</t>
  </si>
  <si>
    <t>Titilagarh</t>
  </si>
  <si>
    <t>Charbhata</t>
  </si>
  <si>
    <t>Malmunda</t>
  </si>
  <si>
    <t>Kantabanji</t>
  </si>
  <si>
    <t>Subarnapur</t>
  </si>
  <si>
    <t>Sonepur</t>
  </si>
  <si>
    <t>Mahadevpalli</t>
  </si>
  <si>
    <t>S. Rampur</t>
  </si>
  <si>
    <t>Boudh</t>
  </si>
  <si>
    <t>Nuapada</t>
  </si>
  <si>
    <t>Khariar Road</t>
  </si>
  <si>
    <t>Dumerpani</t>
  </si>
  <si>
    <t>Raj Khariar</t>
  </si>
  <si>
    <t xml:space="preserve">                         Private party </t>
  </si>
  <si>
    <t xml:space="preserve">TDCC </t>
  </si>
  <si>
    <t xml:space="preserve">Synergy Systems </t>
  </si>
  <si>
    <t xml:space="preserve">                        BOR,CTC </t>
  </si>
  <si>
    <t xml:space="preserve">Jayshree Plywood </t>
  </si>
  <si>
    <t>ESS BEE Associates</t>
  </si>
  <si>
    <t xml:space="preserve">Ganapati Ply   </t>
  </si>
  <si>
    <t xml:space="preserve">Trimurti   </t>
  </si>
  <si>
    <t xml:space="preserve">Shree Krishna Ply    </t>
  </si>
  <si>
    <t>NAFED</t>
  </si>
  <si>
    <t>TDCC</t>
  </si>
  <si>
    <t>Ultra Tech.</t>
  </si>
  <si>
    <t xml:space="preserve">Sri Jay Kumar </t>
  </si>
  <si>
    <t>Dalmia cement</t>
  </si>
  <si>
    <t xml:space="preserve">   Synergy System </t>
  </si>
  <si>
    <t xml:space="preserve">SRC </t>
  </si>
  <si>
    <t xml:space="preserve">MECON </t>
  </si>
  <si>
    <t xml:space="preserve">CCI </t>
  </si>
  <si>
    <t>FPOs</t>
  </si>
  <si>
    <t>CCI</t>
  </si>
  <si>
    <t xml:space="preserve">             Reba Glass ‘N’ Ply</t>
  </si>
  <si>
    <t xml:space="preserve">          Guru Maa Enterprises Ltd., Cuttack</t>
  </si>
  <si>
    <r>
      <t xml:space="preserve">              </t>
    </r>
    <r>
      <rPr>
        <b/>
        <u/>
        <sz val="14"/>
        <color theme="1"/>
        <rFont val="Times New Roman"/>
        <family val="1"/>
      </rPr>
      <t>Abstract</t>
    </r>
  </si>
  <si>
    <t>i</t>
  </si>
  <si>
    <t xml:space="preserve">FCI  </t>
  </si>
  <si>
    <t>ii</t>
  </si>
  <si>
    <t xml:space="preserve">OSCSC Ltd.           </t>
  </si>
  <si>
    <t>iii</t>
  </si>
  <si>
    <t xml:space="preserve">Others </t>
  </si>
  <si>
    <t>iv</t>
  </si>
  <si>
    <t xml:space="preserve">Total      </t>
  </si>
  <si>
    <t>v</t>
  </si>
  <si>
    <t xml:space="preserve">Vacant space                              </t>
  </si>
  <si>
    <t xml:space="preserve"> MT </t>
  </si>
  <si>
    <t xml:space="preserve"> MT                                                                              </t>
  </si>
  <si>
    <t>Malkangiri  (Own)</t>
  </si>
  <si>
    <t>Nagenpalli-II(Hired)</t>
  </si>
  <si>
    <t>Bhairabi Suppliers</t>
  </si>
  <si>
    <t>Shivansh Traders</t>
  </si>
  <si>
    <t>Abhaya Pani</t>
  </si>
  <si>
    <t>Malkangiri (Hired)</t>
  </si>
  <si>
    <t>Padmanav Rice Mill</t>
  </si>
  <si>
    <t>Private Party</t>
  </si>
  <si>
    <t>SL</t>
  </si>
  <si>
    <t>Depositor</t>
  </si>
  <si>
    <t>OSCSC Ltd.</t>
  </si>
  <si>
    <t>Occupancy in MT</t>
  </si>
  <si>
    <t>Occupancy in %</t>
  </si>
  <si>
    <t>Utkal Feeds</t>
  </si>
  <si>
    <t>Jagannathpur(Hired)</t>
  </si>
  <si>
    <t>Advanced Sport Technologies LLP</t>
  </si>
  <si>
    <t>Reassessed Capacity</t>
  </si>
  <si>
    <t>Percentage of Occupancy</t>
  </si>
  <si>
    <t xml:space="preserve">Occupancy in MT </t>
  </si>
  <si>
    <t>183982 MT</t>
  </si>
  <si>
    <t>218976 MT</t>
  </si>
  <si>
    <t>30819 MT</t>
  </si>
  <si>
    <t>15650 MT</t>
  </si>
  <si>
    <t>16884 MT</t>
  </si>
  <si>
    <t>466311 MT</t>
  </si>
  <si>
    <t>Hired capacity in MT</t>
  </si>
  <si>
    <t>Sl.No</t>
  </si>
  <si>
    <t>Depositor wise occupancy position</t>
  </si>
  <si>
    <t>Own Capacity in MT</t>
  </si>
  <si>
    <t>Deogarh(Hired)</t>
  </si>
  <si>
    <t>Odisha State Warehousing Corporation: Bhubaneswar Warehouse wise capacity, space utilization and vacant space position as on 30.06.2025</t>
  </si>
  <si>
    <t>Sri Gopal Food Products</t>
  </si>
  <si>
    <t>Utilization Data as on 04.07.2025</t>
  </si>
  <si>
    <t>As on 30.06.2025</t>
  </si>
  <si>
    <t xml:space="preserve">Odisha State Warehousing Corporation: Bhubaneswar                                                                                                                  </t>
  </si>
  <si>
    <t xml:space="preserve">Warehouse wise capacity, space utilization and vacant space position </t>
  </si>
  <si>
    <t>Sl. No.</t>
  </si>
  <si>
    <t>Own Capacity</t>
  </si>
  <si>
    <t>Hired Capacity</t>
  </si>
  <si>
    <t>SRC BOR</t>
  </si>
  <si>
    <t>Total Occuapncy</t>
  </si>
  <si>
    <t>Total Occuapncy %</t>
  </si>
  <si>
    <t>Vacancy %</t>
  </si>
  <si>
    <t>Actual Capacity</t>
  </si>
  <si>
    <t>Re-assessed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</si>
  <si>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</si>
  <si>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</si>
  <si>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</si>
  <si>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</si>
  <si>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</si>
  <si>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</si>
  <si>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</si>
  <si>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</si>
  <si>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</si>
  <si>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</si>
  <si>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</si>
  <si>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</si>
  <si>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</si>
  <si>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</si>
  <si>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</si>
  <si>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</si>
  <si>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</si>
  <si>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A</t>
  </si>
  <si>
    <t>Co-opertives</t>
  </si>
  <si>
    <t>Private</t>
  </si>
  <si>
    <t>S</t>
  </si>
  <si>
    <t>Space Occupied by</t>
  </si>
  <si>
    <t xml:space="preserve">Cuttack                                                                                                                                                                                                                      </t>
  </si>
  <si>
    <t>Details of FCI Depots</t>
  </si>
  <si>
    <t>Space Occupied by FCI</t>
  </si>
  <si>
    <t>For the Month of May 2025</t>
  </si>
  <si>
    <t>For the Month of June 2025</t>
  </si>
  <si>
    <t>Depositor wise Abstarct &amp; Trend Analysis</t>
  </si>
  <si>
    <t>Details</t>
  </si>
  <si>
    <t>Hired from Govt</t>
  </si>
  <si>
    <t>Hired from Private</t>
  </si>
  <si>
    <t>Total Capacity</t>
  </si>
  <si>
    <t>Total Utilized Capacity</t>
  </si>
  <si>
    <t>Total Utilized Capacity in %</t>
  </si>
  <si>
    <t>Total Vacant Space</t>
  </si>
  <si>
    <t xml:space="preserve"> May 2025</t>
  </si>
  <si>
    <t>Total Hired</t>
  </si>
  <si>
    <t>1(a)</t>
  </si>
  <si>
    <t>(b)</t>
  </si>
  <si>
    <t>2(a)</t>
  </si>
  <si>
    <t>(d)</t>
  </si>
  <si>
    <t xml:space="preserve">(c)  </t>
  </si>
  <si>
    <t>3(a)</t>
  </si>
  <si>
    <t>Nagenpalli-II</t>
  </si>
  <si>
    <t>Own+Hired</t>
  </si>
  <si>
    <t>T</t>
  </si>
  <si>
    <t>Any Issue</t>
  </si>
  <si>
    <t>Commodity</t>
  </si>
  <si>
    <t>Nil</t>
  </si>
  <si>
    <t>Ground Nut Pods</t>
  </si>
  <si>
    <t>Yes</t>
  </si>
  <si>
    <t>Manual</t>
  </si>
  <si>
    <t>Black Gram</t>
  </si>
  <si>
    <t xml:space="preserve">Moong </t>
  </si>
  <si>
    <t xml:space="preserve"> Stock returned due to High Moisture content </t>
  </si>
  <si>
    <t>No</t>
  </si>
  <si>
    <t>Moong</t>
  </si>
  <si>
    <t>Sunflower Seeds</t>
  </si>
  <si>
    <t>E-NWR</t>
  </si>
  <si>
    <t>CB (in Quintal)</t>
  </si>
  <si>
    <t>Late hour receipt</t>
  </si>
  <si>
    <t>Godbhaga</t>
  </si>
  <si>
    <t xml:space="preserve"> Name of the Warehouse</t>
  </si>
  <si>
    <t>Sl.No.</t>
  </si>
  <si>
    <t>Depositors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</si>
</sst>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20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47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9" fontId="7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23" xfId="0" applyBorder="1"/>
    <xf numFmtId="0" fontId="3" fillId="0" borderId="2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0" fontId="3" fillId="0" borderId="30" xfId="0" applyFont="1" applyBorder="1" applyAlignment="1">
      <alignment horizontal="right" vertical="top" wrapText="1"/>
    </xf>
    <xf numFmtId="0" fontId="7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right" vertical="top" wrapText="1"/>
    </xf>
    <xf numFmtId="164" fontId="7" fillId="0" borderId="0" xfId="0" applyNumberFormat="1" applyFont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3" fillId="0" borderId="0" xfId="0" applyFont="1"/>
    <xf numFmtId="0" fontId="3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164" fontId="3" fillId="0" borderId="25" xfId="1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9" fontId="11" fillId="0" borderId="25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top" wrapText="1"/>
    </xf>
    <xf numFmtId="164" fontId="11" fillId="0" borderId="25" xfId="0" applyNumberFormat="1" applyFont="1" applyBorder="1" applyAlignment="1">
      <alignment horizontal="center" vertical="top" wrapText="1"/>
    </xf>
    <xf numFmtId="9" fontId="11" fillId="0" borderId="25" xfId="0" applyNumberFormat="1" applyFont="1" applyBorder="1" applyAlignment="1">
      <alignment horizontal="center" vertical="top" wrapText="1"/>
    </xf>
    <xf numFmtId="10" fontId="11" fillId="0" borderId="25" xfId="0" applyNumberFormat="1" applyFont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8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5" fontId="5" fillId="0" borderId="25" xfId="2" applyNumberFormat="1" applyFont="1" applyBorder="1" applyAlignment="1">
      <alignment horizontal="center" vertical="center" wrapText="1"/>
    </xf>
    <xf numFmtId="9" fontId="3" fillId="0" borderId="25" xfId="1" applyFont="1" applyBorder="1" applyAlignment="1">
      <alignment horizontal="center" vertical="center"/>
    </xf>
    <xf numFmtId="9" fontId="5" fillId="0" borderId="25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65" fontId="11" fillId="0" borderId="25" xfId="2" applyNumberFormat="1" applyFont="1" applyBorder="1" applyAlignment="1">
      <alignment horizontal="center" vertical="top" wrapText="1"/>
    </xf>
    <xf numFmtId="165" fontId="11" fillId="0" borderId="25" xfId="2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right" vertical="top" wrapText="1"/>
    </xf>
    <xf numFmtId="0" fontId="11" fillId="0" borderId="25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0" fontId="10" fillId="0" borderId="2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0" fillId="0" borderId="43" xfId="0" applyBorder="1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65" fontId="5" fillId="0" borderId="31" xfId="2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" fontId="5" fillId="0" borderId="29" xfId="0" applyNumberFormat="1" applyFont="1" applyBorder="1" applyAlignment="1">
      <alignment horizontal="center" vertical="center" wrapText="1"/>
    </xf>
    <xf numFmtId="165" fontId="11" fillId="0" borderId="29" xfId="2" applyNumberFormat="1" applyFont="1" applyBorder="1" applyAlignment="1">
      <alignment horizontal="center" vertical="center" wrapText="1"/>
    </xf>
    <xf numFmtId="165" fontId="11" fillId="0" borderId="26" xfId="2" applyNumberFormat="1" applyFont="1" applyBorder="1" applyAlignment="1">
      <alignment horizontal="center" vertical="center" wrapText="1"/>
    </xf>
    <xf numFmtId="9" fontId="11" fillId="0" borderId="29" xfId="1" applyFont="1" applyBorder="1" applyAlignment="1">
      <alignment horizontal="right" vertical="center" wrapText="1"/>
    </xf>
    <xf numFmtId="9" fontId="11" fillId="0" borderId="26" xfId="1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37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top" wrapText="1"/>
    </xf>
    <xf numFmtId="0" fontId="18" fillId="0" borderId="3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463551</xdr:colOff>
      <xdr:row>0</xdr:row>
      <xdr:rowOff>63500</xdr:rowOff>
    </xdr:from>
    <xdr:to>
      <xdr:col>10</xdr:col>
      <xdr:colOff>129817</xdr:colOff>
      <xdr:row>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77867FC-C0E5-1D2C-C8A4-6984C65F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61301" y="63500"/>
          <a:ext cx="56500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1022164</xdr:colOff>
      <xdr:row>0</xdr:row>
      <xdr:rowOff>66675</xdr:rowOff>
    </xdr:from>
    <xdr:to>
      <xdr:col>3</xdr:col>
      <xdr:colOff>504825</xdr:colOff>
      <xdr:row>1</xdr:row>
      <xdr:rowOff>23750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65F8E21-329D-4213-9D72-153C20CE5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17589" y="66675"/>
          <a:ext cx="530411" cy="414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1393639</xdr:colOff>
      <xdr:row>0</xdr:row>
      <xdr:rowOff>29882</xdr:rowOff>
    </xdr:from>
    <xdr:to>
      <xdr:col>4</xdr:col>
      <xdr:colOff>398758</xdr:colOff>
      <xdr:row>1</xdr:row>
      <xdr:rowOff>14007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8127DAB-EEEE-4C13-AABE-806B8916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6874" y="29882"/>
          <a:ext cx="562737" cy="421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463551</xdr:colOff>
      <xdr:row>0</xdr:row>
      <xdr:rowOff>63500</xdr:rowOff>
    </xdr:from>
    <xdr:to>
      <xdr:col>7</xdr:col>
      <xdr:colOff>129817</xdr:colOff>
      <xdr:row>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77867FC-C0E5-1D2C-C8A4-6984C65F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426451" y="63500"/>
          <a:ext cx="561616" cy="422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463551</xdr:colOff>
      <xdr:row>0</xdr:row>
      <xdr:rowOff>63500</xdr:rowOff>
    </xdr:from>
    <xdr:to>
      <xdr:col>7</xdr:col>
      <xdr:colOff>129817</xdr:colOff>
      <xdr:row>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77867FC-C0E5-1D2C-C8A4-6984C65F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997576" y="63500"/>
          <a:ext cx="561616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13"/>
  <sheetViews>
    <sheetView topLeftCell="B34" workbookViewId="0">
      <selection activeCell="H54" sqref="H54"/>
    </sheetView>
  </sheetViews>
  <sheetFormatPr defaultRowHeight="15"/>
  <cols>
    <col min="1" max="1" width="9.28515625" bestFit="1" customWidth="1"/>
    <col min="2" max="2" width="14.5703125" customWidth="1"/>
    <col min="3" max="3" width="9.28515625" bestFit="1" customWidth="1"/>
    <col min="4" max="4" width="18.140625" customWidth="1"/>
    <col min="5" max="5" width="11.42578125" customWidth="1"/>
    <col min="6" max="6" width="11.140625" bestFit="1" customWidth="1"/>
    <col min="7" max="7" width="15" bestFit="1" customWidth="1"/>
    <col min="8" max="8" width="36.85546875" customWidth="1"/>
    <col min="9" max="9" width="8" customWidth="1"/>
    <col min="10" max="10" width="12" bestFit="1" customWidth="1"/>
    <col min="11" max="11" width="14" bestFit="1" customWidth="1"/>
  </cols>
  <sheetData>
    <row r="2" spans="1:11" ht="18.75" customHeight="1">
      <c r="B2" s="158" t="s">
        <v>161</v>
      </c>
      <c r="C2" s="158"/>
      <c r="D2" s="158"/>
      <c r="E2" s="158"/>
      <c r="F2" s="158"/>
      <c r="G2" s="158"/>
      <c r="H2" s="158"/>
      <c r="I2" s="158"/>
      <c r="J2" s="158"/>
    </row>
    <row r="3" spans="1:11" ht="15.75" thickBot="1">
      <c r="B3" s="158"/>
      <c r="C3" s="158"/>
      <c r="D3" s="158"/>
      <c r="E3" s="158"/>
      <c r="F3" s="158"/>
      <c r="G3" s="158"/>
      <c r="H3" s="158"/>
      <c r="I3" s="158"/>
      <c r="J3" s="158"/>
    </row>
    <row r="4" spans="1:11" ht="15" customHeight="1" thickBot="1">
      <c r="A4" s="1" t="s">
        <v>0</v>
      </c>
      <c r="B4" s="143" t="s">
        <v>2</v>
      </c>
      <c r="C4" s="3" t="s">
        <v>0</v>
      </c>
      <c r="D4" s="163" t="s">
        <v>3</v>
      </c>
      <c r="E4" s="163" t="s">
        <v>4</v>
      </c>
      <c r="F4" s="159" t="s">
        <v>5</v>
      </c>
      <c r="G4" s="165"/>
      <c r="H4" s="165"/>
      <c r="I4" s="165"/>
      <c r="J4" s="160"/>
      <c r="K4" s="143" t="s">
        <v>6</v>
      </c>
    </row>
    <row r="5" spans="1:11" ht="15" customHeight="1" thickBot="1">
      <c r="A5" s="2" t="s">
        <v>1</v>
      </c>
      <c r="B5" s="144"/>
      <c r="C5" s="4" t="s">
        <v>1</v>
      </c>
      <c r="D5" s="164"/>
      <c r="E5" s="164"/>
      <c r="F5" s="5" t="s">
        <v>7</v>
      </c>
      <c r="G5" s="5" t="s">
        <v>8</v>
      </c>
      <c r="H5" s="159" t="s">
        <v>9</v>
      </c>
      <c r="I5" s="160"/>
      <c r="J5" s="5" t="s">
        <v>10</v>
      </c>
      <c r="K5" s="144"/>
    </row>
    <row r="6" spans="1:11" ht="15" customHeight="1" thickBot="1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161">
        <v>8</v>
      </c>
      <c r="I6" s="162"/>
      <c r="J6" s="7">
        <v>9</v>
      </c>
      <c r="K6" s="7">
        <v>10</v>
      </c>
    </row>
    <row r="7" spans="1:11" ht="15" customHeight="1" thickBot="1">
      <c r="A7" s="26">
        <v>1</v>
      </c>
      <c r="B7" s="5" t="s">
        <v>11</v>
      </c>
      <c r="C7" s="9">
        <v>1</v>
      </c>
      <c r="D7" s="73" t="s">
        <v>11</v>
      </c>
      <c r="E7" s="9">
        <v>5500</v>
      </c>
      <c r="F7" s="9">
        <v>0</v>
      </c>
      <c r="G7" s="9">
        <v>4500</v>
      </c>
      <c r="H7" s="13"/>
      <c r="I7" s="12"/>
      <c r="J7" s="9">
        <v>4500</v>
      </c>
      <c r="K7" s="9">
        <f>E7-J7</f>
        <v>1000</v>
      </c>
    </row>
    <row r="8" spans="1:11" ht="15" customHeight="1" thickBot="1">
      <c r="A8" s="143">
        <v>2</v>
      </c>
      <c r="B8" s="143" t="s">
        <v>12</v>
      </c>
      <c r="C8" s="48">
        <v>2</v>
      </c>
      <c r="D8" s="76" t="s">
        <v>12</v>
      </c>
      <c r="E8" s="23">
        <v>7500</v>
      </c>
      <c r="F8" s="48">
        <v>0</v>
      </c>
      <c r="G8" s="23">
        <v>1700</v>
      </c>
      <c r="H8" s="18" t="s">
        <v>137</v>
      </c>
      <c r="I8" s="24">
        <v>1500</v>
      </c>
      <c r="J8" s="48">
        <v>3200</v>
      </c>
      <c r="K8" s="23">
        <v>4300</v>
      </c>
    </row>
    <row r="9" spans="1:11" ht="15" customHeight="1" thickBot="1">
      <c r="A9" s="144"/>
      <c r="B9" s="144"/>
      <c r="C9" s="23">
        <v>3</v>
      </c>
      <c r="D9" s="73" t="s">
        <v>13</v>
      </c>
      <c r="E9" s="9">
        <v>500</v>
      </c>
      <c r="F9" s="23">
        <v>0</v>
      </c>
      <c r="G9" s="9">
        <v>0</v>
      </c>
      <c r="H9" s="13" t="s">
        <v>96</v>
      </c>
      <c r="I9" s="12">
        <v>500</v>
      </c>
      <c r="J9" s="23">
        <v>500</v>
      </c>
      <c r="K9" s="9">
        <f t="shared" ref="K9:K13" si="0">E9-J9</f>
        <v>0</v>
      </c>
    </row>
    <row r="10" spans="1:11" ht="15" customHeight="1" thickBot="1">
      <c r="A10" s="143">
        <v>3</v>
      </c>
      <c r="B10" s="143" t="s">
        <v>14</v>
      </c>
      <c r="C10" s="9">
        <v>4</v>
      </c>
      <c r="D10" s="73" t="s">
        <v>15</v>
      </c>
      <c r="E10" s="9">
        <v>2500</v>
      </c>
      <c r="F10" s="9">
        <v>0</v>
      </c>
      <c r="G10" s="9">
        <v>2500</v>
      </c>
      <c r="H10" s="14" t="s">
        <v>16</v>
      </c>
      <c r="I10" s="12"/>
      <c r="J10" s="9">
        <v>2500</v>
      </c>
      <c r="K10" s="9">
        <f t="shared" si="0"/>
        <v>0</v>
      </c>
    </row>
    <row r="11" spans="1:11" ht="15" customHeight="1" thickBot="1">
      <c r="A11" s="145"/>
      <c r="B11" s="145"/>
      <c r="C11" s="9">
        <v>5</v>
      </c>
      <c r="D11" s="73" t="s">
        <v>17</v>
      </c>
      <c r="E11" s="9">
        <v>6612</v>
      </c>
      <c r="F11" s="9">
        <v>0</v>
      </c>
      <c r="G11" s="9">
        <v>5000</v>
      </c>
      <c r="H11" s="13" t="s">
        <v>97</v>
      </c>
      <c r="I11" s="12">
        <v>1000</v>
      </c>
      <c r="J11" s="9">
        <v>6000</v>
      </c>
      <c r="K11" s="9">
        <f t="shared" si="0"/>
        <v>612</v>
      </c>
    </row>
    <row r="12" spans="1:11" ht="15" customHeight="1" thickBot="1">
      <c r="A12" s="145"/>
      <c r="B12" s="145"/>
      <c r="C12" s="9">
        <v>6</v>
      </c>
      <c r="D12" s="73" t="s">
        <v>18</v>
      </c>
      <c r="E12" s="9">
        <v>500</v>
      </c>
      <c r="F12" s="9">
        <v>0</v>
      </c>
      <c r="G12" s="9">
        <v>0</v>
      </c>
      <c r="H12" s="14" t="s">
        <v>19</v>
      </c>
      <c r="I12" s="12"/>
      <c r="J12" s="9">
        <v>0</v>
      </c>
      <c r="K12" s="9">
        <f t="shared" si="0"/>
        <v>500</v>
      </c>
    </row>
    <row r="13" spans="1:11" ht="15" customHeight="1" thickBot="1">
      <c r="A13" s="144"/>
      <c r="B13" s="144"/>
      <c r="C13" s="9">
        <v>7</v>
      </c>
      <c r="D13" s="73" t="s">
        <v>20</v>
      </c>
      <c r="E13" s="9">
        <v>7764</v>
      </c>
      <c r="F13" s="9">
        <v>0</v>
      </c>
      <c r="G13" s="9">
        <v>5000</v>
      </c>
      <c r="H13" s="13" t="s">
        <v>97</v>
      </c>
      <c r="I13" s="12">
        <v>1000</v>
      </c>
      <c r="J13" s="9">
        <v>6000</v>
      </c>
      <c r="K13" s="9">
        <f t="shared" si="0"/>
        <v>1764</v>
      </c>
    </row>
    <row r="14" spans="1:11" ht="15" customHeight="1" thickBot="1">
      <c r="A14" s="143">
        <v>4</v>
      </c>
      <c r="B14" s="143" t="s">
        <v>21</v>
      </c>
      <c r="C14" s="146">
        <v>8</v>
      </c>
      <c r="D14" s="149" t="s">
        <v>22</v>
      </c>
      <c r="E14" s="146">
        <v>8000</v>
      </c>
      <c r="F14" s="146">
        <v>0</v>
      </c>
      <c r="G14" s="146">
        <v>1700</v>
      </c>
      <c r="H14" s="21" t="s">
        <v>98</v>
      </c>
      <c r="I14" s="24">
        <v>100</v>
      </c>
      <c r="J14" s="152">
        <v>4317</v>
      </c>
      <c r="K14" s="152">
        <v>3683</v>
      </c>
    </row>
    <row r="15" spans="1:11" ht="15" customHeight="1" thickBot="1">
      <c r="A15" s="145"/>
      <c r="B15" s="145"/>
      <c r="C15" s="147"/>
      <c r="D15" s="150"/>
      <c r="E15" s="147"/>
      <c r="F15" s="147"/>
      <c r="G15" s="147"/>
      <c r="H15" s="21" t="s">
        <v>106</v>
      </c>
      <c r="I15" s="24">
        <v>2000</v>
      </c>
      <c r="J15" s="153"/>
      <c r="K15" s="153"/>
    </row>
    <row r="16" spans="1:11" ht="15" customHeight="1" thickBot="1">
      <c r="A16" s="145"/>
      <c r="B16" s="145"/>
      <c r="C16" s="147"/>
      <c r="D16" s="150"/>
      <c r="E16" s="147"/>
      <c r="F16" s="147"/>
      <c r="G16" s="147"/>
      <c r="H16" s="21" t="s">
        <v>105</v>
      </c>
      <c r="I16" s="24">
        <v>100</v>
      </c>
      <c r="J16" s="153"/>
      <c r="K16" s="153"/>
    </row>
    <row r="17" spans="1:17" ht="15" customHeight="1" thickBot="1">
      <c r="A17" s="145"/>
      <c r="B17" s="145"/>
      <c r="C17" s="148"/>
      <c r="D17" s="151"/>
      <c r="E17" s="148"/>
      <c r="F17" s="148"/>
      <c r="G17" s="148"/>
      <c r="H17" s="21" t="s">
        <v>146</v>
      </c>
      <c r="I17" s="24">
        <v>417</v>
      </c>
      <c r="J17" s="154"/>
      <c r="K17" s="154"/>
    </row>
    <row r="18" spans="1:17" ht="15" customHeight="1">
      <c r="A18" s="145"/>
      <c r="B18" s="145"/>
      <c r="C18" s="146">
        <v>9</v>
      </c>
      <c r="D18" s="149" t="s">
        <v>23</v>
      </c>
      <c r="E18" s="146">
        <v>7200</v>
      </c>
      <c r="F18" s="146">
        <v>0</v>
      </c>
      <c r="G18" s="146">
        <v>0</v>
      </c>
      <c r="H18" s="21" t="s">
        <v>99</v>
      </c>
      <c r="I18" s="24">
        <v>800</v>
      </c>
      <c r="J18" s="146">
        <v>7205</v>
      </c>
      <c r="K18" s="146">
        <v>0</v>
      </c>
    </row>
    <row r="19" spans="1:17" ht="15" customHeight="1">
      <c r="A19" s="145"/>
      <c r="B19" s="145"/>
      <c r="C19" s="147"/>
      <c r="D19" s="150"/>
      <c r="E19" s="147"/>
      <c r="F19" s="147"/>
      <c r="G19" s="147"/>
      <c r="H19" s="19" t="s">
        <v>100</v>
      </c>
      <c r="I19" s="29">
        <v>1667</v>
      </c>
      <c r="J19" s="147"/>
      <c r="K19" s="147"/>
    </row>
    <row r="20" spans="1:17" ht="15" customHeight="1">
      <c r="A20" s="145"/>
      <c r="B20" s="145"/>
      <c r="C20" s="147"/>
      <c r="D20" s="150"/>
      <c r="E20" s="147"/>
      <c r="F20" s="147"/>
      <c r="G20" s="147"/>
      <c r="H20" s="19" t="s">
        <v>101</v>
      </c>
      <c r="I20" s="10">
        <v>200</v>
      </c>
      <c r="J20" s="147"/>
      <c r="K20" s="147"/>
    </row>
    <row r="21" spans="1:17" ht="15" customHeight="1">
      <c r="A21" s="145"/>
      <c r="B21" s="145"/>
      <c r="C21" s="147"/>
      <c r="D21" s="150"/>
      <c r="E21" s="147"/>
      <c r="F21" s="147"/>
      <c r="G21" s="147"/>
      <c r="H21" s="20" t="s">
        <v>103</v>
      </c>
      <c r="I21" s="30">
        <v>492</v>
      </c>
      <c r="J21" s="147"/>
      <c r="K21" s="147"/>
    </row>
    <row r="22" spans="1:17" ht="15" customHeight="1">
      <c r="A22" s="145"/>
      <c r="B22" s="145"/>
      <c r="C22" s="147"/>
      <c r="D22" s="150"/>
      <c r="E22" s="147"/>
      <c r="F22" s="147"/>
      <c r="G22" s="147"/>
      <c r="H22" s="20" t="s">
        <v>102</v>
      </c>
      <c r="I22" s="30">
        <v>2100</v>
      </c>
      <c r="J22" s="147"/>
      <c r="K22" s="147"/>
    </row>
    <row r="23" spans="1:17" ht="15" customHeight="1">
      <c r="A23" s="145"/>
      <c r="B23" s="145"/>
      <c r="C23" s="147"/>
      <c r="D23" s="150"/>
      <c r="E23" s="147"/>
      <c r="F23" s="147"/>
      <c r="G23" s="147"/>
      <c r="H23" s="20" t="s">
        <v>104</v>
      </c>
      <c r="I23" s="30">
        <v>1108</v>
      </c>
      <c r="J23" s="147"/>
      <c r="K23" s="147"/>
    </row>
    <row r="24" spans="1:17" ht="15" customHeight="1" thickBot="1">
      <c r="A24" s="144"/>
      <c r="B24" s="144"/>
      <c r="C24" s="148"/>
      <c r="D24" s="151"/>
      <c r="E24" s="148"/>
      <c r="F24" s="148"/>
      <c r="G24" s="148"/>
      <c r="H24" s="13" t="s">
        <v>116</v>
      </c>
      <c r="I24" s="22">
        <v>838</v>
      </c>
      <c r="J24" s="148"/>
      <c r="K24" s="148"/>
    </row>
    <row r="25" spans="1:17" ht="15" customHeight="1" thickBot="1">
      <c r="A25" s="143">
        <v>5</v>
      </c>
      <c r="B25" s="143" t="s">
        <v>24</v>
      </c>
      <c r="C25" s="9">
        <v>10</v>
      </c>
      <c r="D25" s="73" t="s">
        <v>25</v>
      </c>
      <c r="E25" s="9">
        <v>4000</v>
      </c>
      <c r="F25" s="9">
        <v>0</v>
      </c>
      <c r="G25" s="9">
        <v>3500</v>
      </c>
      <c r="H25" s="13" t="s">
        <v>105</v>
      </c>
      <c r="I25" s="12">
        <v>240</v>
      </c>
      <c r="J25" s="9">
        <v>3740</v>
      </c>
      <c r="K25" s="9">
        <v>260</v>
      </c>
    </row>
    <row r="26" spans="1:17" ht="15" customHeight="1" thickBot="1">
      <c r="A26" s="144"/>
      <c r="B26" s="144"/>
      <c r="C26" s="9">
        <v>11</v>
      </c>
      <c r="D26" s="73" t="s">
        <v>26</v>
      </c>
      <c r="E26" s="9">
        <v>5805</v>
      </c>
      <c r="F26" s="9">
        <v>0</v>
      </c>
      <c r="G26" s="9">
        <v>5000</v>
      </c>
      <c r="H26" s="13" t="s">
        <v>105</v>
      </c>
      <c r="I26" s="12">
        <v>631</v>
      </c>
      <c r="J26" s="9">
        <v>5631</v>
      </c>
      <c r="K26" s="9">
        <v>174</v>
      </c>
    </row>
    <row r="27" spans="1:17" ht="15" customHeight="1">
      <c r="A27" s="143">
        <v>6</v>
      </c>
      <c r="B27" s="143" t="s">
        <v>27</v>
      </c>
      <c r="C27" s="146">
        <v>12</v>
      </c>
      <c r="D27" s="149" t="s">
        <v>27</v>
      </c>
      <c r="E27" s="146">
        <v>11000</v>
      </c>
      <c r="F27" s="146">
        <v>0</v>
      </c>
      <c r="G27" s="146">
        <v>10000</v>
      </c>
      <c r="H27" s="21" t="s">
        <v>107</v>
      </c>
      <c r="I27" s="24">
        <v>700</v>
      </c>
      <c r="J27" s="146">
        <v>11000</v>
      </c>
      <c r="K27" s="146">
        <v>0</v>
      </c>
    </row>
    <row r="28" spans="1:17" ht="15" customHeight="1" thickBot="1">
      <c r="A28" s="144"/>
      <c r="B28" s="144"/>
      <c r="C28" s="148"/>
      <c r="D28" s="151"/>
      <c r="E28" s="148"/>
      <c r="F28" s="148"/>
      <c r="G28" s="148"/>
      <c r="H28" s="13" t="s">
        <v>106</v>
      </c>
      <c r="I28" s="9">
        <v>300</v>
      </c>
      <c r="J28" s="148"/>
      <c r="K28" s="148"/>
    </row>
    <row r="29" spans="1:17" ht="15" customHeight="1" thickBot="1">
      <c r="A29" s="26">
        <v>7</v>
      </c>
      <c r="B29" s="143" t="s">
        <v>28</v>
      </c>
      <c r="C29" s="9">
        <v>13</v>
      </c>
      <c r="D29" s="73" t="s">
        <v>29</v>
      </c>
      <c r="E29" s="9">
        <v>9400</v>
      </c>
      <c r="F29" s="9">
        <v>9400</v>
      </c>
      <c r="G29" s="9">
        <v>0</v>
      </c>
      <c r="H29" s="13"/>
      <c r="I29" s="12"/>
      <c r="J29" s="9">
        <v>9400</v>
      </c>
      <c r="K29" s="9">
        <v>0</v>
      </c>
    </row>
    <row r="30" spans="1:17" ht="15" customHeight="1" thickBot="1">
      <c r="A30" s="26"/>
      <c r="B30" s="144"/>
      <c r="C30" s="9"/>
      <c r="D30" s="73" t="s">
        <v>145</v>
      </c>
      <c r="E30" s="9">
        <v>817</v>
      </c>
      <c r="F30" s="9"/>
      <c r="G30" s="9"/>
      <c r="H30" s="16" t="s">
        <v>106</v>
      </c>
      <c r="I30" s="10">
        <v>817</v>
      </c>
      <c r="J30" s="9">
        <v>817</v>
      </c>
      <c r="K30" s="9">
        <v>0</v>
      </c>
    </row>
    <row r="31" spans="1:17" ht="15" customHeight="1" thickBot="1">
      <c r="A31" s="26">
        <v>8</v>
      </c>
      <c r="B31" s="5" t="s">
        <v>30</v>
      </c>
      <c r="C31" s="9">
        <v>14</v>
      </c>
      <c r="D31" s="73" t="s">
        <v>31</v>
      </c>
      <c r="E31" s="9">
        <v>1000</v>
      </c>
      <c r="F31" s="9">
        <v>0</v>
      </c>
      <c r="G31" s="9">
        <v>1000</v>
      </c>
      <c r="H31" s="51" t="s">
        <v>19</v>
      </c>
      <c r="I31" s="12"/>
      <c r="J31" s="9">
        <v>1000</v>
      </c>
      <c r="K31" s="9">
        <v>0</v>
      </c>
    </row>
    <row r="32" spans="1:17" ht="15" customHeight="1">
      <c r="A32" s="143">
        <v>9</v>
      </c>
      <c r="B32" s="143" t="s">
        <v>32</v>
      </c>
      <c r="C32" s="146">
        <v>15</v>
      </c>
      <c r="D32" s="149" t="s">
        <v>33</v>
      </c>
      <c r="E32" s="146">
        <v>5200</v>
      </c>
      <c r="F32" s="146">
        <v>0</v>
      </c>
      <c r="G32" s="169">
        <v>0</v>
      </c>
      <c r="H32" s="21" t="s">
        <v>109</v>
      </c>
      <c r="I32" s="24">
        <v>500</v>
      </c>
      <c r="J32" s="146">
        <v>3950</v>
      </c>
      <c r="K32" s="146">
        <v>1250</v>
      </c>
      <c r="Q32" s="50"/>
    </row>
    <row r="33" spans="1:11" ht="15" customHeight="1">
      <c r="A33" s="145"/>
      <c r="B33" s="145"/>
      <c r="C33" s="147"/>
      <c r="D33" s="150"/>
      <c r="E33" s="147"/>
      <c r="F33" s="147"/>
      <c r="G33" s="170"/>
      <c r="H33" s="54" t="s">
        <v>133</v>
      </c>
      <c r="I33" s="29">
        <v>500</v>
      </c>
      <c r="J33" s="147"/>
      <c r="K33" s="147"/>
    </row>
    <row r="34" spans="1:11" ht="15" customHeight="1">
      <c r="A34" s="145"/>
      <c r="B34" s="145"/>
      <c r="C34" s="147"/>
      <c r="D34" s="150"/>
      <c r="E34" s="147"/>
      <c r="F34" s="147"/>
      <c r="G34" s="170"/>
      <c r="H34" s="57" t="s">
        <v>134</v>
      </c>
      <c r="I34" s="29">
        <v>1200</v>
      </c>
      <c r="J34" s="172"/>
      <c r="K34" s="147"/>
    </row>
    <row r="35" spans="1:11" ht="15" customHeight="1" thickBot="1">
      <c r="A35" s="144"/>
      <c r="B35" s="144"/>
      <c r="C35" s="148"/>
      <c r="D35" s="151"/>
      <c r="E35" s="148"/>
      <c r="F35" s="148"/>
      <c r="G35" s="171"/>
      <c r="H35" s="58" t="s">
        <v>106</v>
      </c>
      <c r="I35" s="22">
        <v>1750</v>
      </c>
      <c r="J35" s="148"/>
      <c r="K35" s="148"/>
    </row>
    <row r="36" spans="1:11" ht="15" customHeight="1">
      <c r="A36" s="143">
        <v>10</v>
      </c>
      <c r="B36" s="155" t="s">
        <v>34</v>
      </c>
      <c r="C36" s="146">
        <v>16</v>
      </c>
      <c r="D36" s="149" t="s">
        <v>35</v>
      </c>
      <c r="E36" s="146">
        <v>5500</v>
      </c>
      <c r="F36" s="146">
        <v>0</v>
      </c>
      <c r="G36" s="175">
        <v>3000</v>
      </c>
      <c r="H36" s="16" t="s">
        <v>144</v>
      </c>
      <c r="I36" s="10">
        <v>167</v>
      </c>
      <c r="J36" s="146">
        <v>4167</v>
      </c>
      <c r="K36" s="146">
        <v>1333</v>
      </c>
    </row>
    <row r="37" spans="1:11" ht="15" customHeight="1" thickBot="1">
      <c r="A37" s="145"/>
      <c r="B37" s="156"/>
      <c r="C37" s="148"/>
      <c r="D37" s="151"/>
      <c r="E37" s="148"/>
      <c r="F37" s="148"/>
      <c r="G37" s="176"/>
      <c r="H37" s="61" t="s">
        <v>108</v>
      </c>
      <c r="I37" s="22">
        <v>1000</v>
      </c>
      <c r="J37" s="148"/>
      <c r="K37" s="148"/>
    </row>
    <row r="38" spans="1:11" ht="15" customHeight="1" thickBot="1">
      <c r="A38" s="145"/>
      <c r="B38" s="156"/>
      <c r="C38" s="48">
        <v>17</v>
      </c>
      <c r="D38" s="74" t="s">
        <v>36</v>
      </c>
      <c r="E38" s="48">
        <v>22000</v>
      </c>
      <c r="F38" s="23">
        <v>0</v>
      </c>
      <c r="G38" s="23">
        <v>7000</v>
      </c>
      <c r="H38" s="18" t="s">
        <v>106</v>
      </c>
      <c r="I38" s="39">
        <v>4450</v>
      </c>
      <c r="J38" s="48">
        <v>11450</v>
      </c>
      <c r="K38" s="48">
        <v>10550</v>
      </c>
    </row>
    <row r="39" spans="1:11" ht="15" customHeight="1" thickBot="1">
      <c r="A39" s="145"/>
      <c r="B39" s="156"/>
      <c r="C39" s="23">
        <v>18</v>
      </c>
      <c r="D39" s="76" t="s">
        <v>37</v>
      </c>
      <c r="E39" s="46">
        <v>16694</v>
      </c>
      <c r="F39" s="23">
        <v>16694</v>
      </c>
      <c r="G39" s="84">
        <v>0</v>
      </c>
      <c r="H39" s="83" t="s">
        <v>19</v>
      </c>
      <c r="I39" s="39"/>
      <c r="J39" s="48">
        <v>16694</v>
      </c>
      <c r="K39" s="85">
        <v>0</v>
      </c>
    </row>
    <row r="40" spans="1:11" ht="15" customHeight="1" thickBot="1">
      <c r="A40" s="145"/>
      <c r="B40" s="156"/>
      <c r="C40" s="23">
        <v>19</v>
      </c>
      <c r="D40" s="73" t="s">
        <v>38</v>
      </c>
      <c r="E40" s="9">
        <v>26792</v>
      </c>
      <c r="F40" s="23">
        <v>18792</v>
      </c>
      <c r="G40" s="23">
        <v>5000</v>
      </c>
      <c r="H40" s="14" t="s">
        <v>19</v>
      </c>
      <c r="I40" s="12"/>
      <c r="J40" s="23">
        <v>23792</v>
      </c>
      <c r="K40" s="23">
        <v>3000</v>
      </c>
    </row>
    <row r="41" spans="1:11" ht="15" customHeight="1" thickBot="1">
      <c r="A41" s="144"/>
      <c r="B41" s="157"/>
      <c r="C41" s="23">
        <v>20</v>
      </c>
      <c r="D41" s="75" t="s">
        <v>39</v>
      </c>
      <c r="E41" s="10">
        <v>3500</v>
      </c>
      <c r="F41" s="10">
        <v>0</v>
      </c>
      <c r="G41" s="10">
        <v>1700</v>
      </c>
      <c r="H41" s="16" t="s">
        <v>162</v>
      </c>
      <c r="I41" s="17">
        <v>1000</v>
      </c>
      <c r="J41" s="10">
        <v>2700</v>
      </c>
      <c r="K41" s="10">
        <v>800</v>
      </c>
    </row>
    <row r="42" spans="1:11" ht="15" customHeight="1" thickBot="1">
      <c r="A42" s="43"/>
      <c r="B42" s="44"/>
      <c r="C42" s="15">
        <v>21</v>
      </c>
      <c r="D42" s="76" t="s">
        <v>40</v>
      </c>
      <c r="E42" s="23">
        <v>4000</v>
      </c>
      <c r="F42" s="23">
        <v>0</v>
      </c>
      <c r="G42" s="12">
        <v>4000</v>
      </c>
      <c r="H42" s="46" t="s">
        <v>19</v>
      </c>
      <c r="I42" s="46"/>
      <c r="J42" s="23">
        <v>4000</v>
      </c>
      <c r="K42" s="23">
        <v>0</v>
      </c>
    </row>
    <row r="43" spans="1:11" ht="15" customHeight="1">
      <c r="A43" s="41"/>
      <c r="B43" s="41"/>
      <c r="C43" s="11"/>
      <c r="D43" s="77"/>
      <c r="E43" s="11"/>
      <c r="F43" s="11"/>
      <c r="G43" s="11"/>
      <c r="H43" s="11"/>
      <c r="I43" s="11"/>
      <c r="J43" s="11"/>
      <c r="K43" s="11"/>
    </row>
    <row r="44" spans="1:11" ht="15" customHeight="1">
      <c r="A44" s="41"/>
      <c r="B44" s="41"/>
      <c r="C44" s="11"/>
      <c r="D44" s="77"/>
      <c r="E44" s="11"/>
      <c r="F44" s="11"/>
      <c r="G44" s="11"/>
      <c r="H44" s="11"/>
      <c r="I44" s="11"/>
      <c r="J44" s="11"/>
      <c r="K44" s="11"/>
    </row>
    <row r="45" spans="1:11" ht="15" customHeight="1">
      <c r="A45" s="41"/>
      <c r="B45" s="41"/>
      <c r="C45" s="11"/>
      <c r="D45" s="77"/>
      <c r="E45" s="11"/>
      <c r="F45" s="11"/>
      <c r="G45" s="11"/>
      <c r="H45" s="11"/>
      <c r="I45" s="11"/>
      <c r="J45" s="11"/>
      <c r="K45" s="11"/>
    </row>
    <row r="46" spans="1:11" ht="15" customHeight="1">
      <c r="A46" s="41"/>
      <c r="B46" s="41"/>
      <c r="C46" s="11"/>
      <c r="D46" s="77"/>
      <c r="E46" s="11"/>
      <c r="F46" s="11"/>
      <c r="G46" s="11"/>
      <c r="H46" s="11"/>
      <c r="I46" s="11"/>
      <c r="J46" s="11"/>
      <c r="K46" s="11"/>
    </row>
    <row r="47" spans="1:11" ht="15" customHeight="1" thickBot="1">
      <c r="A47" s="41"/>
      <c r="B47" s="41"/>
      <c r="C47" s="11"/>
      <c r="D47" s="77"/>
      <c r="E47" s="11"/>
      <c r="F47" s="11"/>
      <c r="G47" s="11"/>
      <c r="H47" s="11"/>
      <c r="I47" s="11"/>
      <c r="J47" s="11"/>
      <c r="K47" s="11"/>
    </row>
    <row r="48" spans="1:11" ht="15" customHeight="1" thickBot="1">
      <c r="A48" s="143">
        <v>11</v>
      </c>
      <c r="B48" s="155" t="s">
        <v>41</v>
      </c>
      <c r="C48" s="23">
        <v>22</v>
      </c>
      <c r="D48" s="76" t="s">
        <v>42</v>
      </c>
      <c r="E48" s="23">
        <v>1000</v>
      </c>
      <c r="F48" s="23">
        <v>0</v>
      </c>
      <c r="G48" s="12">
        <v>1000</v>
      </c>
      <c r="H48" s="18" t="s">
        <v>19</v>
      </c>
      <c r="I48" s="12"/>
      <c r="J48" s="23">
        <v>1000</v>
      </c>
      <c r="K48" s="23">
        <v>0</v>
      </c>
    </row>
    <row r="49" spans="1:11" ht="15" customHeight="1" thickBot="1">
      <c r="A49" s="145"/>
      <c r="B49" s="145"/>
      <c r="C49" s="49">
        <v>23</v>
      </c>
      <c r="D49" s="78" t="s">
        <v>43</v>
      </c>
      <c r="E49" s="49">
        <v>29500</v>
      </c>
      <c r="F49" s="49">
        <v>5000</v>
      </c>
      <c r="G49" s="49">
        <v>2000</v>
      </c>
      <c r="H49" s="47" t="s">
        <v>110</v>
      </c>
      <c r="I49" s="10">
        <v>100</v>
      </c>
      <c r="J49" s="48">
        <v>7100</v>
      </c>
      <c r="K49" s="48">
        <v>22400</v>
      </c>
    </row>
    <row r="50" spans="1:11" ht="15" customHeight="1" thickBot="1">
      <c r="A50" s="145"/>
      <c r="B50" s="145"/>
      <c r="C50" s="23">
        <v>24</v>
      </c>
      <c r="D50" s="76" t="s">
        <v>44</v>
      </c>
      <c r="E50" s="23">
        <v>1200</v>
      </c>
      <c r="F50" s="23">
        <v>0</v>
      </c>
      <c r="G50" s="23">
        <v>0</v>
      </c>
      <c r="H50" s="33" t="s">
        <v>117</v>
      </c>
      <c r="I50" s="34">
        <v>120</v>
      </c>
      <c r="J50" s="23">
        <v>120</v>
      </c>
      <c r="K50" s="23">
        <v>1080</v>
      </c>
    </row>
    <row r="51" spans="1:11" ht="15" customHeight="1" thickBot="1">
      <c r="A51" s="45">
        <v>12</v>
      </c>
      <c r="B51" s="31" t="s">
        <v>45</v>
      </c>
      <c r="C51" s="9">
        <v>25</v>
      </c>
      <c r="D51" s="73" t="s">
        <v>45</v>
      </c>
      <c r="E51" s="9">
        <v>1000</v>
      </c>
      <c r="F51" s="9">
        <v>0</v>
      </c>
      <c r="G51" s="9">
        <v>0</v>
      </c>
      <c r="H51" s="32" t="s">
        <v>19</v>
      </c>
      <c r="I51" s="9"/>
      <c r="J51" s="9">
        <v>0</v>
      </c>
      <c r="K51" s="9">
        <v>1000</v>
      </c>
    </row>
    <row r="52" spans="1:11" ht="15" customHeight="1" thickBot="1">
      <c r="A52" s="143">
        <v>13</v>
      </c>
      <c r="B52" s="143" t="s">
        <v>46</v>
      </c>
      <c r="C52" s="9">
        <v>26</v>
      </c>
      <c r="D52" s="73" t="s">
        <v>47</v>
      </c>
      <c r="E52" s="9">
        <v>2500</v>
      </c>
      <c r="F52" s="9">
        <v>0</v>
      </c>
      <c r="G52" s="9">
        <v>2200</v>
      </c>
      <c r="H52" s="14" t="s">
        <v>19</v>
      </c>
      <c r="I52" s="9"/>
      <c r="J52" s="9">
        <v>2200</v>
      </c>
      <c r="K52" s="9">
        <v>300</v>
      </c>
    </row>
    <row r="53" spans="1:11" ht="15" customHeight="1" thickBot="1">
      <c r="A53" s="144"/>
      <c r="B53" s="144"/>
      <c r="C53" s="9">
        <v>27</v>
      </c>
      <c r="D53" s="73" t="s">
        <v>48</v>
      </c>
      <c r="E53" s="9">
        <v>7000</v>
      </c>
      <c r="F53" s="9">
        <v>0</v>
      </c>
      <c r="G53" s="9">
        <v>7000</v>
      </c>
      <c r="H53" s="14" t="s">
        <v>19</v>
      </c>
      <c r="I53" s="12"/>
      <c r="J53" s="9">
        <v>7000</v>
      </c>
      <c r="K53" s="9">
        <v>0</v>
      </c>
    </row>
    <row r="54" spans="1:11" ht="15" customHeight="1">
      <c r="A54" s="143">
        <v>14</v>
      </c>
      <c r="B54" s="143" t="s">
        <v>49</v>
      </c>
      <c r="C54" s="146">
        <v>28</v>
      </c>
      <c r="D54" s="149" t="s">
        <v>50</v>
      </c>
      <c r="E54" s="146">
        <v>11000</v>
      </c>
      <c r="F54" s="146">
        <v>0</v>
      </c>
      <c r="G54" s="146">
        <v>9200</v>
      </c>
      <c r="H54" s="21" t="s">
        <v>111</v>
      </c>
      <c r="I54" s="24">
        <v>875</v>
      </c>
      <c r="J54" s="146">
        <v>10408</v>
      </c>
      <c r="K54" s="146">
        <v>592</v>
      </c>
    </row>
    <row r="55" spans="1:11" ht="15" customHeight="1" thickBot="1">
      <c r="A55" s="144"/>
      <c r="B55" s="144"/>
      <c r="C55" s="148"/>
      <c r="D55" s="151"/>
      <c r="E55" s="148"/>
      <c r="F55" s="148"/>
      <c r="G55" s="148"/>
      <c r="H55" s="13" t="s">
        <v>112</v>
      </c>
      <c r="I55" s="9">
        <v>333</v>
      </c>
      <c r="J55" s="148"/>
      <c r="K55" s="148"/>
    </row>
    <row r="56" spans="1:11" ht="15" customHeight="1" thickBot="1">
      <c r="A56" s="26">
        <v>15</v>
      </c>
      <c r="B56" s="5" t="s">
        <v>51</v>
      </c>
      <c r="C56" s="9">
        <v>29</v>
      </c>
      <c r="D56" s="73" t="s">
        <v>51</v>
      </c>
      <c r="E56" s="9">
        <v>5000</v>
      </c>
      <c r="F56" s="9">
        <v>0</v>
      </c>
      <c r="G56" s="9">
        <v>4350</v>
      </c>
      <c r="H56" s="13" t="s">
        <v>106</v>
      </c>
      <c r="I56" s="12">
        <v>696</v>
      </c>
      <c r="J56" s="9">
        <v>5046</v>
      </c>
      <c r="K56" s="9">
        <v>0</v>
      </c>
    </row>
    <row r="57" spans="1:11" ht="15" customHeight="1" thickBot="1">
      <c r="A57" s="143">
        <v>16</v>
      </c>
      <c r="B57" s="143" t="s">
        <v>52</v>
      </c>
      <c r="C57" s="9">
        <v>30</v>
      </c>
      <c r="D57" s="73" t="s">
        <v>52</v>
      </c>
      <c r="E57" s="9">
        <v>350</v>
      </c>
      <c r="F57" s="9">
        <v>0</v>
      </c>
      <c r="G57" s="9">
        <v>0</v>
      </c>
      <c r="H57" s="13" t="s">
        <v>135</v>
      </c>
      <c r="I57" s="12">
        <v>167</v>
      </c>
      <c r="J57" s="9">
        <v>167</v>
      </c>
      <c r="K57" s="9">
        <v>183</v>
      </c>
    </row>
    <row r="58" spans="1:11" ht="15" customHeight="1" thickBot="1">
      <c r="A58" s="144"/>
      <c r="B58" s="144"/>
      <c r="C58" s="9">
        <v>31</v>
      </c>
      <c r="D58" s="73" t="s">
        <v>53</v>
      </c>
      <c r="E58" s="9">
        <v>10500</v>
      </c>
      <c r="F58" s="9">
        <v>0</v>
      </c>
      <c r="G58" s="9">
        <v>10500</v>
      </c>
      <c r="H58" s="13"/>
      <c r="I58" s="12"/>
      <c r="J58" s="9">
        <v>10500</v>
      </c>
      <c r="K58" s="9">
        <v>0</v>
      </c>
    </row>
    <row r="59" spans="1:11" ht="15" customHeight="1" thickBot="1">
      <c r="A59" s="143">
        <v>17</v>
      </c>
      <c r="B59" s="143" t="s">
        <v>54</v>
      </c>
      <c r="C59" s="9">
        <v>32</v>
      </c>
      <c r="D59" s="73" t="s">
        <v>54</v>
      </c>
      <c r="E59" s="9">
        <v>3200</v>
      </c>
      <c r="F59" s="9">
        <v>0</v>
      </c>
      <c r="G59" s="9">
        <v>3200</v>
      </c>
      <c r="H59" s="14" t="s">
        <v>19</v>
      </c>
      <c r="I59" s="12"/>
      <c r="J59" s="9">
        <v>3200</v>
      </c>
      <c r="K59" s="9">
        <v>0</v>
      </c>
    </row>
    <row r="60" spans="1:11" ht="15" customHeight="1" thickBot="1">
      <c r="A60" s="145"/>
      <c r="B60" s="145"/>
      <c r="C60" s="9">
        <v>33</v>
      </c>
      <c r="D60" s="73" t="s">
        <v>55</v>
      </c>
      <c r="E60" s="9">
        <v>500</v>
      </c>
      <c r="F60" s="9">
        <v>0</v>
      </c>
      <c r="G60" s="9">
        <v>0</v>
      </c>
      <c r="H60" s="14" t="s">
        <v>19</v>
      </c>
      <c r="I60" s="12"/>
      <c r="J60" s="9">
        <v>0</v>
      </c>
      <c r="K60" s="9">
        <v>500</v>
      </c>
    </row>
    <row r="61" spans="1:11" ht="15" customHeight="1" thickBot="1">
      <c r="A61" s="144"/>
      <c r="B61" s="144"/>
      <c r="C61" s="9">
        <v>34</v>
      </c>
      <c r="D61" s="73" t="s">
        <v>56</v>
      </c>
      <c r="E61" s="9">
        <v>6264</v>
      </c>
      <c r="F61" s="9">
        <v>0</v>
      </c>
      <c r="G61" s="9">
        <v>5000</v>
      </c>
      <c r="H61" s="13" t="s">
        <v>106</v>
      </c>
      <c r="I61" s="12">
        <v>587</v>
      </c>
      <c r="J61" s="9">
        <v>5587</v>
      </c>
      <c r="K61" s="9">
        <v>677</v>
      </c>
    </row>
    <row r="62" spans="1:11" ht="15" customHeight="1" thickBot="1">
      <c r="A62" s="143">
        <v>18</v>
      </c>
      <c r="B62" s="143" t="s">
        <v>57</v>
      </c>
      <c r="C62" s="9">
        <v>35</v>
      </c>
      <c r="D62" s="73" t="s">
        <v>57</v>
      </c>
      <c r="E62" s="9">
        <v>10400</v>
      </c>
      <c r="F62" s="9">
        <v>0</v>
      </c>
      <c r="G62" s="9">
        <v>3800</v>
      </c>
      <c r="H62" s="13" t="s">
        <v>106</v>
      </c>
      <c r="I62" s="12">
        <v>4600</v>
      </c>
      <c r="J62" s="9">
        <v>8400</v>
      </c>
      <c r="K62" s="9">
        <v>2000</v>
      </c>
    </row>
    <row r="63" spans="1:11" ht="15" customHeight="1" thickBot="1">
      <c r="A63" s="145"/>
      <c r="B63" s="145"/>
      <c r="C63" s="9">
        <v>36</v>
      </c>
      <c r="D63" s="73" t="s">
        <v>58</v>
      </c>
      <c r="E63" s="9">
        <v>500</v>
      </c>
      <c r="F63" s="9">
        <v>0</v>
      </c>
      <c r="G63" s="9">
        <v>0</v>
      </c>
      <c r="H63" s="14" t="s">
        <v>19</v>
      </c>
      <c r="I63" s="12"/>
      <c r="J63" s="9">
        <v>0</v>
      </c>
      <c r="K63" s="9">
        <v>500</v>
      </c>
    </row>
    <row r="64" spans="1:11" ht="15" customHeight="1" thickBot="1">
      <c r="A64" s="144"/>
      <c r="B64" s="144"/>
      <c r="C64" s="9">
        <v>37</v>
      </c>
      <c r="D64" s="73" t="s">
        <v>59</v>
      </c>
      <c r="E64" s="9">
        <v>11800</v>
      </c>
      <c r="F64" s="9">
        <v>0</v>
      </c>
      <c r="G64" s="9">
        <v>10000</v>
      </c>
      <c r="H64" s="13" t="s">
        <v>113</v>
      </c>
      <c r="I64" s="12">
        <v>800</v>
      </c>
      <c r="J64" s="9">
        <v>10800</v>
      </c>
      <c r="K64" s="9">
        <v>1000</v>
      </c>
    </row>
    <row r="65" spans="1:11" ht="15" customHeight="1" thickBot="1">
      <c r="A65" s="143">
        <v>19</v>
      </c>
      <c r="B65" s="143" t="s">
        <v>60</v>
      </c>
      <c r="C65" s="9">
        <v>38</v>
      </c>
      <c r="D65" s="73" t="s">
        <v>60</v>
      </c>
      <c r="E65" s="9">
        <v>4500</v>
      </c>
      <c r="F65" s="9">
        <v>0</v>
      </c>
      <c r="G65" s="9">
        <v>4500</v>
      </c>
      <c r="H65" s="14" t="s">
        <v>19</v>
      </c>
      <c r="I65" s="12"/>
      <c r="J65" s="9">
        <v>4500</v>
      </c>
      <c r="K65" s="9">
        <v>0</v>
      </c>
    </row>
    <row r="66" spans="1:11" ht="15" customHeight="1" thickBot="1">
      <c r="A66" s="145"/>
      <c r="B66" s="145"/>
      <c r="C66" s="9">
        <v>39</v>
      </c>
      <c r="D66" s="73" t="s">
        <v>61</v>
      </c>
      <c r="E66" s="9">
        <v>2700</v>
      </c>
      <c r="F66" s="9">
        <v>0</v>
      </c>
      <c r="G66" s="9">
        <v>0</v>
      </c>
      <c r="H66" s="13" t="s">
        <v>106</v>
      </c>
      <c r="I66" s="12">
        <v>2700</v>
      </c>
      <c r="J66" s="9">
        <v>2700</v>
      </c>
      <c r="K66" s="9">
        <v>0</v>
      </c>
    </row>
    <row r="67" spans="1:11" ht="15" customHeight="1" thickBot="1">
      <c r="A67" s="144"/>
      <c r="B67" s="144"/>
      <c r="C67" s="9">
        <v>40</v>
      </c>
      <c r="D67" s="73" t="s">
        <v>62</v>
      </c>
      <c r="E67" s="9">
        <v>500</v>
      </c>
      <c r="F67" s="9">
        <v>0</v>
      </c>
      <c r="G67" s="9">
        <v>0</v>
      </c>
      <c r="H67" s="13" t="s">
        <v>114</v>
      </c>
      <c r="I67" s="12">
        <v>250</v>
      </c>
      <c r="J67" s="9">
        <v>250</v>
      </c>
      <c r="K67" s="9">
        <v>0</v>
      </c>
    </row>
    <row r="68" spans="1:11" ht="15" customHeight="1" thickBot="1">
      <c r="A68" s="143">
        <v>20</v>
      </c>
      <c r="B68" s="143" t="s">
        <v>63</v>
      </c>
      <c r="C68" s="9">
        <v>41</v>
      </c>
      <c r="D68" s="73" t="s">
        <v>64</v>
      </c>
      <c r="E68" s="9">
        <v>1000</v>
      </c>
      <c r="F68" s="9">
        <v>0</v>
      </c>
      <c r="G68" s="9">
        <v>1000</v>
      </c>
      <c r="H68" s="14" t="s">
        <v>19</v>
      </c>
      <c r="I68" s="12"/>
      <c r="J68" s="9">
        <v>1000</v>
      </c>
      <c r="K68" s="9">
        <v>0</v>
      </c>
    </row>
    <row r="69" spans="1:11" ht="15" customHeight="1" thickBot="1">
      <c r="A69" s="145"/>
      <c r="B69" s="145"/>
      <c r="C69" s="9">
        <v>42</v>
      </c>
      <c r="D69" s="73" t="s">
        <v>65</v>
      </c>
      <c r="E69" s="9">
        <v>1000</v>
      </c>
      <c r="F69" s="9">
        <v>0</v>
      </c>
      <c r="G69" s="9">
        <v>0</v>
      </c>
      <c r="H69" s="14" t="s">
        <v>19</v>
      </c>
      <c r="I69" s="12"/>
      <c r="J69" s="9">
        <v>0</v>
      </c>
      <c r="K69" s="9">
        <v>1000</v>
      </c>
    </row>
    <row r="70" spans="1:11" ht="15" customHeight="1" thickBot="1">
      <c r="A70" s="144"/>
      <c r="B70" s="144"/>
      <c r="C70" s="9">
        <v>43</v>
      </c>
      <c r="D70" s="73" t="s">
        <v>66</v>
      </c>
      <c r="E70" s="9">
        <v>6000</v>
      </c>
      <c r="F70" s="9">
        <v>0</v>
      </c>
      <c r="G70" s="9">
        <v>6000</v>
      </c>
      <c r="H70" s="14" t="s">
        <v>19</v>
      </c>
      <c r="I70" s="12"/>
      <c r="J70" s="9">
        <v>6000</v>
      </c>
      <c r="K70" s="9">
        <v>0</v>
      </c>
    </row>
    <row r="71" spans="1:11" ht="15" customHeight="1" thickBot="1">
      <c r="A71" s="143">
        <v>21</v>
      </c>
      <c r="B71" s="143" t="s">
        <v>67</v>
      </c>
      <c r="C71" s="146">
        <v>44</v>
      </c>
      <c r="D71" s="79" t="s">
        <v>131</v>
      </c>
      <c r="E71" s="9">
        <v>14149</v>
      </c>
      <c r="F71" s="9">
        <v>0</v>
      </c>
      <c r="G71" s="9">
        <v>9800</v>
      </c>
      <c r="H71" s="13" t="s">
        <v>97</v>
      </c>
      <c r="I71" s="12">
        <v>4349</v>
      </c>
      <c r="J71" s="48">
        <v>14149</v>
      </c>
      <c r="K71" s="48">
        <v>0</v>
      </c>
    </row>
    <row r="72" spans="1:11" ht="15" customHeight="1" thickBot="1">
      <c r="A72" s="145"/>
      <c r="B72" s="145"/>
      <c r="C72" s="147"/>
      <c r="D72" s="173" t="s">
        <v>136</v>
      </c>
      <c r="E72" s="152">
        <v>3000</v>
      </c>
      <c r="F72" s="152">
        <v>0</v>
      </c>
      <c r="G72" s="152">
        <v>0</v>
      </c>
      <c r="H72" s="13" t="s">
        <v>105</v>
      </c>
      <c r="I72" s="12">
        <v>1000</v>
      </c>
      <c r="J72" s="152">
        <v>3000</v>
      </c>
      <c r="K72" s="152">
        <v>0</v>
      </c>
    </row>
    <row r="73" spans="1:11" ht="15" customHeight="1" thickBot="1">
      <c r="A73" s="144"/>
      <c r="B73" s="144"/>
      <c r="C73" s="147"/>
      <c r="D73" s="174"/>
      <c r="E73" s="154"/>
      <c r="F73" s="154"/>
      <c r="G73" s="154"/>
      <c r="H73" s="13" t="s">
        <v>97</v>
      </c>
      <c r="I73" s="12">
        <v>2000</v>
      </c>
      <c r="J73" s="154"/>
      <c r="K73" s="153"/>
    </row>
    <row r="74" spans="1:11" ht="15" customHeight="1" thickBot="1">
      <c r="A74" s="143">
        <v>22</v>
      </c>
      <c r="B74" s="143" t="s">
        <v>68</v>
      </c>
      <c r="C74" s="23">
        <v>45</v>
      </c>
      <c r="D74" s="80" t="s">
        <v>69</v>
      </c>
      <c r="E74" s="9">
        <v>8500</v>
      </c>
      <c r="F74" s="9">
        <v>0</v>
      </c>
      <c r="G74" s="9">
        <v>0</v>
      </c>
      <c r="H74" s="14" t="s">
        <v>19</v>
      </c>
      <c r="I74" s="12"/>
      <c r="J74" s="27">
        <v>0</v>
      </c>
      <c r="K74" s="23">
        <v>8500</v>
      </c>
    </row>
    <row r="75" spans="1:11" ht="15" customHeight="1" thickBot="1">
      <c r="A75" s="144"/>
      <c r="B75" s="144"/>
      <c r="C75" s="9">
        <v>46</v>
      </c>
      <c r="D75" s="73" t="s">
        <v>70</v>
      </c>
      <c r="E75" s="9">
        <v>33459</v>
      </c>
      <c r="F75" s="9">
        <v>16443</v>
      </c>
      <c r="G75" s="9">
        <v>16666</v>
      </c>
      <c r="H75" s="13" t="s">
        <v>106</v>
      </c>
      <c r="I75" s="12">
        <v>350</v>
      </c>
      <c r="J75" s="9">
        <v>33459</v>
      </c>
      <c r="K75" s="9">
        <v>0</v>
      </c>
    </row>
    <row r="76" spans="1:11" ht="15" customHeight="1" thickBot="1">
      <c r="A76" s="143">
        <v>23</v>
      </c>
      <c r="B76" s="143" t="s">
        <v>71</v>
      </c>
      <c r="C76" s="9">
        <v>47</v>
      </c>
      <c r="D76" s="73" t="s">
        <v>72</v>
      </c>
      <c r="E76" s="9">
        <v>19343</v>
      </c>
      <c r="F76" s="9">
        <v>19343</v>
      </c>
      <c r="G76" s="9">
        <v>0</v>
      </c>
      <c r="H76" s="13"/>
      <c r="I76" s="12"/>
      <c r="J76" s="9">
        <v>19343</v>
      </c>
      <c r="K76" s="9">
        <v>0</v>
      </c>
    </row>
    <row r="77" spans="1:11" ht="15" customHeight="1" thickBot="1">
      <c r="A77" s="145"/>
      <c r="B77" s="145"/>
      <c r="C77" s="9"/>
      <c r="D77" s="81" t="s">
        <v>132</v>
      </c>
      <c r="E77" s="9">
        <v>15320</v>
      </c>
      <c r="F77" s="9">
        <v>15320</v>
      </c>
      <c r="G77" s="9">
        <v>0</v>
      </c>
      <c r="H77" s="13"/>
      <c r="I77" s="12"/>
      <c r="J77" s="9">
        <v>15320</v>
      </c>
      <c r="K77" s="9">
        <v>0</v>
      </c>
    </row>
    <row r="78" spans="1:11" ht="15" customHeight="1" thickBot="1">
      <c r="A78" s="145"/>
      <c r="B78" s="145"/>
      <c r="C78" s="9">
        <v>48</v>
      </c>
      <c r="D78" s="73" t="s">
        <v>73</v>
      </c>
      <c r="E78" s="9">
        <v>21837</v>
      </c>
      <c r="F78" s="9">
        <v>12528</v>
      </c>
      <c r="G78" s="9">
        <v>7500</v>
      </c>
      <c r="H78" s="14" t="s">
        <v>19</v>
      </c>
      <c r="I78" s="12"/>
      <c r="J78" s="9">
        <v>20028</v>
      </c>
      <c r="K78" s="9">
        <v>1809</v>
      </c>
    </row>
    <row r="79" spans="1:11" ht="15" customHeight="1" thickBot="1">
      <c r="A79" s="145"/>
      <c r="B79" s="145"/>
      <c r="C79" s="9">
        <v>49</v>
      </c>
      <c r="D79" s="73" t="s">
        <v>74</v>
      </c>
      <c r="E79" s="9">
        <v>7598</v>
      </c>
      <c r="F79" s="9">
        <v>7598</v>
      </c>
      <c r="G79" s="9">
        <v>0</v>
      </c>
      <c r="H79" s="14" t="s">
        <v>19</v>
      </c>
      <c r="I79" s="12"/>
      <c r="J79" s="9">
        <v>7598</v>
      </c>
      <c r="K79" s="9">
        <v>0</v>
      </c>
    </row>
    <row r="80" spans="1:11" ht="15" customHeight="1" thickBot="1">
      <c r="A80" s="145"/>
      <c r="B80" s="145"/>
      <c r="C80" s="9">
        <v>50</v>
      </c>
      <c r="D80" s="73" t="s">
        <v>75</v>
      </c>
      <c r="E80" s="9">
        <v>16264</v>
      </c>
      <c r="F80" s="9">
        <v>6264</v>
      </c>
      <c r="G80" s="9">
        <v>10000</v>
      </c>
      <c r="H80" s="14" t="s">
        <v>19</v>
      </c>
      <c r="I80" s="12"/>
      <c r="J80" s="9">
        <v>16264</v>
      </c>
      <c r="K80" s="9">
        <v>0</v>
      </c>
    </row>
    <row r="81" spans="1:11" ht="15" customHeight="1" thickBot="1">
      <c r="A81" s="144"/>
      <c r="B81" s="144"/>
      <c r="C81" s="9">
        <v>51</v>
      </c>
      <c r="D81" s="73" t="s">
        <v>76</v>
      </c>
      <c r="E81" s="9">
        <v>2700</v>
      </c>
      <c r="F81" s="9">
        <v>0</v>
      </c>
      <c r="G81" s="9">
        <v>0</v>
      </c>
      <c r="H81" s="14" t="s">
        <v>19</v>
      </c>
      <c r="I81" s="12"/>
      <c r="J81" s="9">
        <v>0</v>
      </c>
      <c r="K81" s="9">
        <v>2700</v>
      </c>
    </row>
    <row r="82" spans="1:11" ht="15" customHeight="1" thickBot="1">
      <c r="A82" s="143">
        <v>24</v>
      </c>
      <c r="B82" s="143" t="s">
        <v>77</v>
      </c>
      <c r="C82" s="9">
        <v>52</v>
      </c>
      <c r="D82" s="73" t="s">
        <v>77</v>
      </c>
      <c r="E82" s="9">
        <v>500</v>
      </c>
      <c r="F82" s="9">
        <v>0</v>
      </c>
      <c r="G82" s="9">
        <v>0</v>
      </c>
      <c r="H82" s="14" t="s">
        <v>19</v>
      </c>
      <c r="I82" s="12"/>
      <c r="J82" s="9">
        <v>0</v>
      </c>
      <c r="K82" s="9">
        <v>500</v>
      </c>
    </row>
    <row r="83" spans="1:11" ht="15" customHeight="1" thickBot="1">
      <c r="A83" s="145"/>
      <c r="B83" s="145"/>
      <c r="C83" s="9">
        <v>53</v>
      </c>
      <c r="D83" s="73" t="s">
        <v>78</v>
      </c>
      <c r="E83" s="9">
        <v>5000</v>
      </c>
      <c r="F83" s="9">
        <v>0</v>
      </c>
      <c r="G83" s="9">
        <v>4200</v>
      </c>
      <c r="H83" s="14" t="s">
        <v>19</v>
      </c>
      <c r="I83" s="12"/>
      <c r="J83" s="9">
        <v>4200</v>
      </c>
      <c r="K83" s="9">
        <v>800</v>
      </c>
    </row>
    <row r="84" spans="1:11" ht="15" customHeight="1" thickBot="1">
      <c r="A84" s="145"/>
      <c r="B84" s="145"/>
      <c r="C84" s="10">
        <v>54</v>
      </c>
      <c r="D84" s="75" t="s">
        <v>79</v>
      </c>
      <c r="E84" s="10">
        <v>5000</v>
      </c>
      <c r="F84" s="10">
        <v>0</v>
      </c>
      <c r="G84" s="10">
        <v>5000</v>
      </c>
      <c r="H84" s="11" t="s">
        <v>19</v>
      </c>
      <c r="I84" s="17"/>
      <c r="J84" s="10">
        <v>5000</v>
      </c>
      <c r="K84" s="10">
        <v>0</v>
      </c>
    </row>
    <row r="85" spans="1:11" ht="15" customHeight="1" thickBot="1">
      <c r="A85" s="45">
        <v>25</v>
      </c>
      <c r="B85" s="44" t="s">
        <v>80</v>
      </c>
      <c r="C85" s="23">
        <v>55</v>
      </c>
      <c r="D85" s="76" t="s">
        <v>80</v>
      </c>
      <c r="E85" s="23">
        <v>4350</v>
      </c>
      <c r="F85" s="23">
        <v>0</v>
      </c>
      <c r="G85" s="23">
        <v>3500</v>
      </c>
      <c r="H85" s="18" t="s">
        <v>106</v>
      </c>
      <c r="I85" s="12">
        <v>840</v>
      </c>
      <c r="J85" s="23">
        <v>4340</v>
      </c>
      <c r="K85" s="12">
        <v>10</v>
      </c>
    </row>
    <row r="86" spans="1:11" ht="15" customHeight="1">
      <c r="A86" s="41"/>
      <c r="B86" s="41"/>
      <c r="C86" s="11"/>
      <c r="D86" s="77"/>
      <c r="E86" s="11"/>
      <c r="F86" s="11"/>
      <c r="G86" s="11"/>
      <c r="H86" s="11"/>
      <c r="I86" s="11"/>
      <c r="J86" s="11"/>
      <c r="K86" s="11"/>
    </row>
    <row r="87" spans="1:11" ht="15" customHeight="1">
      <c r="A87" s="41"/>
      <c r="B87" s="41"/>
      <c r="C87" s="11"/>
      <c r="D87" s="77"/>
      <c r="E87" s="11"/>
      <c r="F87" s="11"/>
      <c r="G87" s="11"/>
      <c r="H87" s="11"/>
      <c r="I87" s="11"/>
      <c r="J87" s="11"/>
      <c r="K87" s="11"/>
    </row>
    <row r="88" spans="1:11" ht="15" customHeight="1" thickBot="1">
      <c r="A88" s="41"/>
      <c r="B88" s="41"/>
      <c r="C88" s="11"/>
      <c r="D88" s="77"/>
      <c r="E88" s="11"/>
      <c r="F88" s="11"/>
      <c r="G88" s="11"/>
      <c r="H88" s="11"/>
      <c r="I88" s="11"/>
      <c r="J88" s="11"/>
      <c r="K88" s="11"/>
    </row>
    <row r="89" spans="1:11" ht="15" customHeight="1" thickBot="1">
      <c r="A89" s="45">
        <v>26</v>
      </c>
      <c r="B89" s="143" t="s">
        <v>81</v>
      </c>
      <c r="C89" s="152">
        <v>56</v>
      </c>
      <c r="D89" s="76" t="s">
        <v>81</v>
      </c>
      <c r="E89" s="23">
        <v>5000</v>
      </c>
      <c r="F89" s="23">
        <v>0</v>
      </c>
      <c r="G89" s="23">
        <v>4860</v>
      </c>
      <c r="H89" s="18" t="s">
        <v>97</v>
      </c>
      <c r="I89" s="12">
        <v>174</v>
      </c>
      <c r="J89" s="152">
        <v>5634</v>
      </c>
      <c r="K89" s="152">
        <v>0</v>
      </c>
    </row>
    <row r="90" spans="1:11" ht="15" customHeight="1" thickBot="1">
      <c r="A90" s="72"/>
      <c r="B90" s="144"/>
      <c r="C90" s="154"/>
      <c r="D90" s="76" t="s">
        <v>160</v>
      </c>
      <c r="E90" s="9">
        <v>600</v>
      </c>
      <c r="F90" s="9"/>
      <c r="G90" s="9"/>
      <c r="H90" s="13" t="s">
        <v>105</v>
      </c>
      <c r="I90" s="9">
        <v>600</v>
      </c>
      <c r="J90" s="154"/>
      <c r="K90" s="154"/>
    </row>
    <row r="91" spans="1:11" ht="15" customHeight="1" thickBot="1">
      <c r="A91" s="143">
        <v>27</v>
      </c>
      <c r="B91" s="143" t="s">
        <v>82</v>
      </c>
      <c r="C91" s="9">
        <v>57</v>
      </c>
      <c r="D91" s="73" t="s">
        <v>82</v>
      </c>
      <c r="E91" s="9">
        <v>12392</v>
      </c>
      <c r="F91" s="9">
        <v>10092</v>
      </c>
      <c r="G91" s="9">
        <v>0</v>
      </c>
      <c r="H91" s="14" t="s">
        <v>19</v>
      </c>
      <c r="I91" s="9"/>
      <c r="J91" s="9">
        <v>10092</v>
      </c>
      <c r="K91" s="9">
        <v>2300</v>
      </c>
    </row>
    <row r="92" spans="1:11" ht="15" customHeight="1" thickBot="1">
      <c r="A92" s="145"/>
      <c r="B92" s="145"/>
      <c r="C92" s="9">
        <v>58</v>
      </c>
      <c r="D92" s="73" t="s">
        <v>83</v>
      </c>
      <c r="E92" s="9">
        <v>2250</v>
      </c>
      <c r="F92" s="9">
        <v>0</v>
      </c>
      <c r="G92" s="9">
        <v>0</v>
      </c>
      <c r="H92" s="15" t="s">
        <v>19</v>
      </c>
      <c r="I92" s="9"/>
      <c r="J92" s="9">
        <v>0</v>
      </c>
      <c r="K92" s="9">
        <v>2250</v>
      </c>
    </row>
    <row r="93" spans="1:11" ht="15" customHeight="1" thickBot="1">
      <c r="A93" s="145"/>
      <c r="B93" s="145"/>
      <c r="C93" s="9">
        <v>59</v>
      </c>
      <c r="D93" s="73" t="s">
        <v>84</v>
      </c>
      <c r="E93" s="9">
        <v>20000</v>
      </c>
      <c r="F93" s="9">
        <v>0</v>
      </c>
      <c r="G93" s="9">
        <v>5000</v>
      </c>
      <c r="H93" s="18" t="s">
        <v>97</v>
      </c>
      <c r="I93" s="12">
        <v>1500</v>
      </c>
      <c r="J93" s="9">
        <v>6500</v>
      </c>
      <c r="K93" s="9">
        <v>13500</v>
      </c>
    </row>
    <row r="94" spans="1:11" ht="15" customHeight="1" thickBot="1">
      <c r="A94" s="145"/>
      <c r="B94" s="145"/>
      <c r="C94" s="9">
        <v>60</v>
      </c>
      <c r="D94" s="73" t="s">
        <v>85</v>
      </c>
      <c r="E94" s="9">
        <v>22652</v>
      </c>
      <c r="F94" s="9">
        <v>8352</v>
      </c>
      <c r="G94" s="9">
        <v>5000</v>
      </c>
      <c r="H94" s="13" t="s">
        <v>113</v>
      </c>
      <c r="I94" s="12">
        <v>4450</v>
      </c>
      <c r="J94" s="9">
        <v>17802</v>
      </c>
      <c r="K94" s="9">
        <v>4850</v>
      </c>
    </row>
    <row r="95" spans="1:11" ht="15" customHeight="1">
      <c r="A95" s="145"/>
      <c r="B95" s="145"/>
      <c r="C95" s="146">
        <v>61</v>
      </c>
      <c r="D95" s="149" t="s">
        <v>86</v>
      </c>
      <c r="E95" s="146">
        <v>24292</v>
      </c>
      <c r="F95" s="146">
        <v>14492</v>
      </c>
      <c r="G95" s="146">
        <v>0</v>
      </c>
      <c r="H95" s="16" t="s">
        <v>97</v>
      </c>
      <c r="I95" s="24">
        <v>1700</v>
      </c>
      <c r="J95" s="146">
        <v>18892</v>
      </c>
      <c r="K95" s="146">
        <v>5400</v>
      </c>
    </row>
    <row r="96" spans="1:11" ht="15" customHeight="1" thickBot="1">
      <c r="A96" s="144"/>
      <c r="B96" s="144"/>
      <c r="C96" s="148"/>
      <c r="D96" s="151"/>
      <c r="E96" s="148"/>
      <c r="F96" s="148"/>
      <c r="G96" s="148"/>
      <c r="H96" s="56" t="s">
        <v>115</v>
      </c>
      <c r="I96" s="9">
        <v>2700</v>
      </c>
      <c r="J96" s="148"/>
      <c r="K96" s="148"/>
    </row>
    <row r="97" spans="1:11" ht="15" customHeight="1" thickBot="1">
      <c r="A97" s="143">
        <v>28</v>
      </c>
      <c r="B97" s="143" t="s">
        <v>87</v>
      </c>
      <c r="C97" s="9">
        <v>62</v>
      </c>
      <c r="D97" s="73" t="s">
        <v>88</v>
      </c>
      <c r="E97" s="9">
        <v>11264</v>
      </c>
      <c r="F97" s="9">
        <v>6264</v>
      </c>
      <c r="G97" s="9">
        <v>1668</v>
      </c>
      <c r="H97" s="14" t="s">
        <v>19</v>
      </c>
      <c r="I97" s="12"/>
      <c r="J97" s="9">
        <v>7932</v>
      </c>
      <c r="K97" s="9">
        <v>3332</v>
      </c>
    </row>
    <row r="98" spans="1:11" ht="15" customHeight="1" thickBot="1">
      <c r="A98" s="145"/>
      <c r="B98" s="145"/>
      <c r="C98" s="9">
        <v>63</v>
      </c>
      <c r="D98" s="73" t="s">
        <v>89</v>
      </c>
      <c r="E98" s="9">
        <v>500</v>
      </c>
      <c r="F98" s="9">
        <v>0</v>
      </c>
      <c r="G98" s="9">
        <v>0</v>
      </c>
      <c r="H98" s="15" t="s">
        <v>19</v>
      </c>
      <c r="I98" s="9"/>
      <c r="J98" s="9">
        <v>0</v>
      </c>
      <c r="K98" s="9">
        <v>500</v>
      </c>
    </row>
    <row r="99" spans="1:11" ht="15" customHeight="1" thickBot="1">
      <c r="A99" s="144"/>
      <c r="B99" s="144"/>
      <c r="C99" s="9">
        <v>64</v>
      </c>
      <c r="D99" s="73" t="s">
        <v>90</v>
      </c>
      <c r="E99" s="9">
        <v>500</v>
      </c>
      <c r="F99" s="9">
        <v>0</v>
      </c>
      <c r="G99" s="9">
        <v>0</v>
      </c>
      <c r="H99" s="14" t="s">
        <v>19</v>
      </c>
      <c r="I99" s="12"/>
      <c r="J99" s="9">
        <v>0</v>
      </c>
      <c r="K99" s="9">
        <v>500</v>
      </c>
    </row>
    <row r="100" spans="1:11" ht="15" customHeight="1" thickBot="1">
      <c r="A100" s="26">
        <v>29</v>
      </c>
      <c r="B100" s="5" t="s">
        <v>91</v>
      </c>
      <c r="C100" s="9">
        <v>65</v>
      </c>
      <c r="D100" s="73" t="s">
        <v>91</v>
      </c>
      <c r="E100" s="9">
        <v>7764</v>
      </c>
      <c r="F100" s="9">
        <v>0</v>
      </c>
      <c r="G100" s="9">
        <v>5000</v>
      </c>
      <c r="H100" s="13" t="s">
        <v>97</v>
      </c>
      <c r="I100" s="12">
        <v>1978</v>
      </c>
      <c r="J100" s="9">
        <v>6978</v>
      </c>
      <c r="K100" s="9">
        <v>786</v>
      </c>
    </row>
    <row r="101" spans="1:11" ht="15" customHeight="1" thickBot="1">
      <c r="A101" s="166">
        <v>30</v>
      </c>
      <c r="B101" s="143" t="s">
        <v>92</v>
      </c>
      <c r="C101" s="152">
        <v>66</v>
      </c>
      <c r="D101" s="177" t="s">
        <v>93</v>
      </c>
      <c r="E101" s="152">
        <v>7500</v>
      </c>
      <c r="F101" s="152">
        <v>0</v>
      </c>
      <c r="G101" s="152">
        <v>1700</v>
      </c>
      <c r="H101" s="13" t="s">
        <v>97</v>
      </c>
      <c r="I101" s="9">
        <v>5000</v>
      </c>
      <c r="J101" s="152">
        <v>6755</v>
      </c>
      <c r="K101" s="152">
        <v>745</v>
      </c>
    </row>
    <row r="102" spans="1:11" ht="15" customHeight="1" thickBot="1">
      <c r="A102" s="167"/>
      <c r="B102" s="145"/>
      <c r="C102" s="154"/>
      <c r="D102" s="178"/>
      <c r="E102" s="154"/>
      <c r="F102" s="154"/>
      <c r="G102" s="154"/>
      <c r="H102" s="16" t="s">
        <v>105</v>
      </c>
      <c r="I102" s="10">
        <v>55</v>
      </c>
      <c r="J102" s="154"/>
      <c r="K102" s="154"/>
    </row>
    <row r="103" spans="1:11" ht="15" customHeight="1" thickBot="1">
      <c r="A103" s="167"/>
      <c r="B103" s="145"/>
      <c r="C103" s="48">
        <v>67</v>
      </c>
      <c r="D103" s="74" t="s">
        <v>94</v>
      </c>
      <c r="E103" s="23">
        <v>27100</v>
      </c>
      <c r="F103" s="48">
        <v>17400</v>
      </c>
      <c r="G103" s="48">
        <v>2000</v>
      </c>
      <c r="H103" s="21" t="s">
        <v>113</v>
      </c>
      <c r="I103" s="24">
        <v>7700</v>
      </c>
      <c r="J103" s="52">
        <v>27100</v>
      </c>
      <c r="K103" s="55">
        <v>0</v>
      </c>
    </row>
    <row r="104" spans="1:11" ht="15" customHeight="1" thickBot="1">
      <c r="A104" s="168"/>
      <c r="B104" s="157"/>
      <c r="C104" s="23">
        <v>68</v>
      </c>
      <c r="D104" s="82" t="s">
        <v>95</v>
      </c>
      <c r="E104" s="9">
        <v>5000</v>
      </c>
      <c r="F104" s="23">
        <v>0</v>
      </c>
      <c r="G104" s="23">
        <v>3400</v>
      </c>
      <c r="H104" s="15" t="s">
        <v>19</v>
      </c>
      <c r="I104" s="12"/>
      <c r="J104" s="23">
        <v>3400</v>
      </c>
      <c r="K104" s="9">
        <v>1600</v>
      </c>
    </row>
    <row r="105" spans="1:11" ht="15" customHeight="1" thickBot="1">
      <c r="A105" s="27"/>
      <c r="B105" s="8"/>
      <c r="C105" s="8"/>
      <c r="D105" s="5" t="s">
        <v>10</v>
      </c>
      <c r="E105" s="5">
        <f>SUM(E7:E104)</f>
        <v>583032</v>
      </c>
      <c r="F105" s="5">
        <f>SUM(F7:F104)</f>
        <v>183982</v>
      </c>
      <c r="G105" s="28">
        <f>SUM(G7:G104)</f>
        <v>215644</v>
      </c>
      <c r="H105" s="25"/>
      <c r="I105" s="31">
        <f>SUM(I7:I104)</f>
        <v>72701</v>
      </c>
      <c r="J105" s="31">
        <f>SUM(J7:J104)</f>
        <v>472327</v>
      </c>
      <c r="K105" s="31">
        <f>SUM(K7:K104)</f>
        <v>110540</v>
      </c>
    </row>
    <row r="106" spans="1:11" ht="15" customHeight="1">
      <c r="A106" s="11"/>
      <c r="B106" s="40"/>
      <c r="C106" s="40"/>
      <c r="D106" s="41"/>
      <c r="E106" s="41"/>
      <c r="F106" s="41"/>
      <c r="G106" s="41"/>
      <c r="H106" s="42"/>
      <c r="I106" s="41"/>
      <c r="J106" s="41"/>
      <c r="K106" s="41"/>
    </row>
    <row r="107" spans="1:11" ht="22.5" customHeight="1">
      <c r="D107" s="142"/>
      <c r="E107" s="141" t="s">
        <v>118</v>
      </c>
      <c r="F107" s="141"/>
      <c r="G107" s="141"/>
    </row>
    <row r="108" spans="1:11" ht="15" customHeight="1">
      <c r="D108" s="142"/>
      <c r="E108" s="141"/>
      <c r="F108" s="141"/>
      <c r="G108" s="141"/>
    </row>
    <row r="109" spans="1:11" ht="24.95" customHeight="1">
      <c r="C109" s="16" t="s">
        <v>119</v>
      </c>
      <c r="D109" s="36" t="s">
        <v>120</v>
      </c>
      <c r="E109" s="35">
        <f>F105</f>
        <v>183982</v>
      </c>
      <c r="F109" s="35" t="s">
        <v>129</v>
      </c>
      <c r="G109" s="62">
        <f>E109/E105</f>
        <v>0.31556072393968082</v>
      </c>
    </row>
    <row r="110" spans="1:11" ht="24.95" customHeight="1">
      <c r="C110" s="16" t="s">
        <v>121</v>
      </c>
      <c r="D110" s="36" t="s">
        <v>122</v>
      </c>
      <c r="E110" s="35">
        <f>G105</f>
        <v>215644</v>
      </c>
      <c r="F110" s="35" t="s">
        <v>129</v>
      </c>
      <c r="G110" s="62">
        <f>E110/E105</f>
        <v>0.36986649103308222</v>
      </c>
    </row>
    <row r="111" spans="1:11" ht="24.95" customHeight="1">
      <c r="C111" s="16" t="s">
        <v>123</v>
      </c>
      <c r="D111" s="36" t="s">
        <v>124</v>
      </c>
      <c r="E111" s="35">
        <f>I105</f>
        <v>72701</v>
      </c>
      <c r="F111" s="35" t="s">
        <v>129</v>
      </c>
      <c r="G111" s="38">
        <f>E111/E105</f>
        <v>0.12469469943330726</v>
      </c>
    </row>
    <row r="112" spans="1:11" ht="24.95" customHeight="1">
      <c r="C112" s="16" t="s">
        <v>125</v>
      </c>
      <c r="D112" s="36" t="s">
        <v>126</v>
      </c>
      <c r="E112" s="35">
        <f>J105</f>
        <v>472327</v>
      </c>
      <c r="F112" s="35" t="s">
        <v>130</v>
      </c>
      <c r="G112" s="37">
        <f>E112/E105</f>
        <v>0.81012191440607029</v>
      </c>
    </row>
    <row r="113" spans="3:7" ht="24.95" customHeight="1">
      <c r="C113" s="16" t="s">
        <v>127</v>
      </c>
      <c r="D113" s="36" t="s">
        <v>128</v>
      </c>
      <c r="E113" s="35">
        <f>K105</f>
        <v>110540</v>
      </c>
      <c r="F113" s="35" t="s">
        <v>129</v>
      </c>
      <c r="G113" s="37">
        <f>E113/E105</f>
        <v>0.18959508225963584</v>
      </c>
    </row>
  </sheetData>
  <mergeCells count="123">
    <mergeCell ref="D101:D102"/>
    <mergeCell ref="C101:C102"/>
    <mergeCell ref="E101:E102"/>
    <mergeCell ref="F101:F102"/>
    <mergeCell ref="G101:G102"/>
    <mergeCell ref="J101:J102"/>
    <mergeCell ref="K101:K102"/>
    <mergeCell ref="B89:B90"/>
    <mergeCell ref="C89:C90"/>
    <mergeCell ref="J89:J90"/>
    <mergeCell ref="K89:K90"/>
    <mergeCell ref="C71:C73"/>
    <mergeCell ref="J95:J96"/>
    <mergeCell ref="K95:K96"/>
    <mergeCell ref="K54:K55"/>
    <mergeCell ref="G32:G35"/>
    <mergeCell ref="J32:J35"/>
    <mergeCell ref="K32:K35"/>
    <mergeCell ref="F54:F55"/>
    <mergeCell ref="G54:G55"/>
    <mergeCell ref="J54:J55"/>
    <mergeCell ref="D72:D73"/>
    <mergeCell ref="E72:E73"/>
    <mergeCell ref="F72:F73"/>
    <mergeCell ref="G72:G73"/>
    <mergeCell ref="J72:J73"/>
    <mergeCell ref="K72:K73"/>
    <mergeCell ref="E36:E37"/>
    <mergeCell ref="F36:F37"/>
    <mergeCell ref="G36:G37"/>
    <mergeCell ref="J36:J37"/>
    <mergeCell ref="F32:F35"/>
    <mergeCell ref="K36:K37"/>
    <mergeCell ref="A97:A99"/>
    <mergeCell ref="B97:B99"/>
    <mergeCell ref="A91:A96"/>
    <mergeCell ref="B91:B96"/>
    <mergeCell ref="B101:B104"/>
    <mergeCell ref="A65:A67"/>
    <mergeCell ref="B65:B67"/>
    <mergeCell ref="A68:A70"/>
    <mergeCell ref="B68:B70"/>
    <mergeCell ref="B71:B73"/>
    <mergeCell ref="A74:A75"/>
    <mergeCell ref="B74:B75"/>
    <mergeCell ref="A76:A81"/>
    <mergeCell ref="B76:B81"/>
    <mergeCell ref="A82:A84"/>
    <mergeCell ref="B82:B84"/>
    <mergeCell ref="A71:A73"/>
    <mergeCell ref="A101:A104"/>
    <mergeCell ref="B2:J3"/>
    <mergeCell ref="H5:I5"/>
    <mergeCell ref="H6:I6"/>
    <mergeCell ref="B4:B5"/>
    <mergeCell ref="D4:D5"/>
    <mergeCell ref="E4:E5"/>
    <mergeCell ref="F4:J4"/>
    <mergeCell ref="J27:J28"/>
    <mergeCell ref="B27:B28"/>
    <mergeCell ref="C27:C28"/>
    <mergeCell ref="D27:D28"/>
    <mergeCell ref="E27:E28"/>
    <mergeCell ref="G27:G28"/>
    <mergeCell ref="F27:F28"/>
    <mergeCell ref="B8:B9"/>
    <mergeCell ref="C14:C17"/>
    <mergeCell ref="D14:D17"/>
    <mergeCell ref="E14:E17"/>
    <mergeCell ref="F14:F17"/>
    <mergeCell ref="G14:G17"/>
    <mergeCell ref="J14:J17"/>
    <mergeCell ref="B54:B55"/>
    <mergeCell ref="C54:C55"/>
    <mergeCell ref="A48:A50"/>
    <mergeCell ref="B48:B50"/>
    <mergeCell ref="A52:A53"/>
    <mergeCell ref="B52:B53"/>
    <mergeCell ref="A54:A55"/>
    <mergeCell ref="D54:D55"/>
    <mergeCell ref="A8:A9"/>
    <mergeCell ref="A36:A41"/>
    <mergeCell ref="B36:B41"/>
    <mergeCell ref="C36:C37"/>
    <mergeCell ref="D36:D37"/>
    <mergeCell ref="B29:B30"/>
    <mergeCell ref="B32:B35"/>
    <mergeCell ref="A32:A35"/>
    <mergeCell ref="C32:C35"/>
    <mergeCell ref="K4:K5"/>
    <mergeCell ref="E18:E24"/>
    <mergeCell ref="F18:F24"/>
    <mergeCell ref="G18:G24"/>
    <mergeCell ref="J18:J24"/>
    <mergeCell ref="K18:K24"/>
    <mergeCell ref="K27:K28"/>
    <mergeCell ref="D32:D35"/>
    <mergeCell ref="E32:E35"/>
    <mergeCell ref="K14:K17"/>
    <mergeCell ref="G107:G108"/>
    <mergeCell ref="E107:F108"/>
    <mergeCell ref="D107:D108"/>
    <mergeCell ref="A25:A26"/>
    <mergeCell ref="B25:B26"/>
    <mergeCell ref="A10:A13"/>
    <mergeCell ref="B10:B13"/>
    <mergeCell ref="A14:A24"/>
    <mergeCell ref="B14:B24"/>
    <mergeCell ref="C18:C24"/>
    <mergeCell ref="D18:D24"/>
    <mergeCell ref="A27:A28"/>
    <mergeCell ref="E54:E55"/>
    <mergeCell ref="A57:A58"/>
    <mergeCell ref="B57:B58"/>
    <mergeCell ref="A59:A61"/>
    <mergeCell ref="B59:B61"/>
    <mergeCell ref="A62:A64"/>
    <mergeCell ref="B62:B64"/>
    <mergeCell ref="G95:G96"/>
    <mergeCell ref="F95:F96"/>
    <mergeCell ref="D95:D96"/>
    <mergeCell ref="E95:E96"/>
    <mergeCell ref="C95:C9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86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I12"/>
  <sheetViews>
    <sheetView tabSelected="1" workbookViewId="0">
      <selection activeCell="A4" sqref="A4:I12"/>
    </sheetView>
  </sheetViews>
  <sheetFormatPr defaultRowHeight="15"/>
  <cols>
    <col min="1" max="1" width="4.140625" customWidth="1"/>
    <col min="2" max="2" width="11.140625" customWidth="1"/>
    <col min="3" max="3" width="18.140625" customWidth="1"/>
    <col min="4" max="4" width="10" customWidth="1"/>
    <col min="5" max="5" width="9.5703125" customWidth="1"/>
    <col min="6" max="6" width="7.28515625" customWidth="1"/>
    <col min="7" max="7" width="6" customWidth="1"/>
    <col min="8" max="8" width="10.28515625" customWidth="1"/>
    <col min="9" max="9" width="10.140625" customWidth="1"/>
  </cols>
  <sheetData>
    <row r="2" spans="1:9" ht="18.75" customHeight="1">
      <c r="B2" s="158" t="s">
        <v>161</v>
      </c>
      <c r="C2" s="158"/>
      <c r="D2" s="158"/>
      <c r="E2" s="158"/>
      <c r="F2" s="158"/>
      <c r="G2" s="158"/>
      <c r="H2" s="158"/>
    </row>
    <row r="3" spans="1:9">
      <c r="B3" s="158"/>
      <c r="C3" s="158"/>
      <c r="D3" s="158"/>
      <c r="E3" s="158"/>
      <c r="F3" s="158"/>
      <c r="G3" s="158"/>
      <c r="H3" s="158"/>
    </row>
    <row r="4" spans="1:9" ht="15" customHeight="1">
      <c r="A4" s="241" t="s">
        <v>239</v>
      </c>
      <c r="B4" s="234" t="s">
        <v>2</v>
      </c>
      <c r="C4" s="234" t="s">
        <v>238</v>
      </c>
      <c r="D4" s="234" t="s">
        <v>4</v>
      </c>
      <c r="E4" s="234" t="s">
        <v>240</v>
      </c>
      <c r="F4" s="234"/>
      <c r="G4" s="234"/>
      <c r="H4" s="234"/>
      <c r="I4" s="234" t="s">
        <v>6</v>
      </c>
    </row>
    <row r="5" spans="1:9" ht="15" customHeight="1">
      <c r="A5" s="242"/>
      <c r="B5" s="234"/>
      <c r="C5" s="234"/>
      <c r="D5" s="234"/>
      <c r="E5" s="235" t="s">
        <v>8</v>
      </c>
      <c r="F5" s="235" t="s">
        <v>106</v>
      </c>
      <c r="G5" s="235" t="s">
        <v>113</v>
      </c>
      <c r="H5" s="235" t="s">
        <v>10</v>
      </c>
      <c r="I5" s="234"/>
    </row>
    <row r="6" spans="1:9" ht="15" customHeight="1">
      <c r="A6" s="236">
        <v>1</v>
      </c>
      <c r="B6" s="237" t="s">
        <v>30</v>
      </c>
      <c r="C6" s="236" t="s">
        <v>31</v>
      </c>
      <c r="D6" s="237">
        <v>1000</v>
      </c>
      <c r="E6" s="237">
        <v>1000</v>
      </c>
      <c r="F6" s="237" t="s">
        <v>19</v>
      </c>
      <c r="G6" s="237"/>
      <c r="H6" s="237">
        <v>1000</v>
      </c>
      <c r="I6" s="237">
        <v>0</v>
      </c>
    </row>
    <row r="7" spans="1:9" ht="16.5" customHeight="1">
      <c r="A7" s="238">
        <v>2</v>
      </c>
      <c r="B7" s="243" t="s">
        <v>57</v>
      </c>
      <c r="C7" s="236" t="s">
        <v>57</v>
      </c>
      <c r="D7" s="237">
        <v>10400</v>
      </c>
      <c r="E7" s="237">
        <v>3800</v>
      </c>
      <c r="F7" s="237">
        <v>4600</v>
      </c>
      <c r="G7" s="237"/>
      <c r="H7" s="237">
        <v>8400</v>
      </c>
      <c r="I7" s="237">
        <v>2000</v>
      </c>
    </row>
    <row r="8" spans="1:9" ht="16.5" customHeight="1">
      <c r="A8" s="239"/>
      <c r="B8" s="244"/>
      <c r="C8" s="236" t="s">
        <v>58</v>
      </c>
      <c r="D8" s="237">
        <v>500</v>
      </c>
      <c r="E8" s="237">
        <v>0</v>
      </c>
      <c r="F8" s="237"/>
      <c r="G8" s="237"/>
      <c r="H8" s="237">
        <v>0</v>
      </c>
      <c r="I8" s="237">
        <v>500</v>
      </c>
    </row>
    <row r="9" spans="1:9" ht="16.5" customHeight="1">
      <c r="A9" s="240"/>
      <c r="B9" s="245"/>
      <c r="C9" s="236" t="s">
        <v>59</v>
      </c>
      <c r="D9" s="237">
        <v>11800</v>
      </c>
      <c r="E9" s="237">
        <v>10000</v>
      </c>
      <c r="F9" s="237"/>
      <c r="G9" s="237">
        <v>800</v>
      </c>
      <c r="H9" s="237">
        <v>10800</v>
      </c>
      <c r="I9" s="237">
        <v>1000</v>
      </c>
    </row>
    <row r="10" spans="1:9" ht="16.5" customHeight="1">
      <c r="A10" s="238">
        <v>3</v>
      </c>
      <c r="B10" s="246" t="s">
        <v>63</v>
      </c>
      <c r="C10" s="236" t="s">
        <v>64</v>
      </c>
      <c r="D10" s="237">
        <v>1000</v>
      </c>
      <c r="E10" s="237">
        <v>1000</v>
      </c>
      <c r="F10" s="237"/>
      <c r="G10" s="237"/>
      <c r="H10" s="237">
        <v>1000</v>
      </c>
      <c r="I10" s="237">
        <v>0</v>
      </c>
    </row>
    <row r="11" spans="1:9" ht="16.5" customHeight="1">
      <c r="A11" s="239"/>
      <c r="B11" s="246"/>
      <c r="C11" s="236" t="s">
        <v>65</v>
      </c>
      <c r="D11" s="237">
        <v>1000</v>
      </c>
      <c r="E11" s="237">
        <v>0</v>
      </c>
      <c r="F11" s="237"/>
      <c r="G11" s="237"/>
      <c r="H11" s="237">
        <v>0</v>
      </c>
      <c r="I11" s="237">
        <v>1000</v>
      </c>
    </row>
    <row r="12" spans="1:9" ht="16.5" customHeight="1">
      <c r="A12" s="240"/>
      <c r="B12" s="246"/>
      <c r="C12" s="236" t="s">
        <v>66</v>
      </c>
      <c r="D12" s="237">
        <v>6000</v>
      </c>
      <c r="E12" s="237">
        <v>6000</v>
      </c>
      <c r="F12" s="237"/>
      <c r="G12" s="237"/>
      <c r="H12" s="237">
        <v>6000</v>
      </c>
      <c r="I12" s="237">
        <v>0</v>
      </c>
    </row>
  </sheetData>
  <mergeCells count="11">
    <mergeCell ref="A4:A5"/>
    <mergeCell ref="A10:A12"/>
    <mergeCell ref="B10:B12"/>
    <mergeCell ref="B7:B9"/>
    <mergeCell ref="A7:A9"/>
    <mergeCell ref="B2:H3"/>
    <mergeCell ref="B4:B5"/>
    <mergeCell ref="C4:C5"/>
    <mergeCell ref="D4:D5"/>
    <mergeCell ref="E4:H4"/>
    <mergeCell ref="I4:I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5"/>
  <sheetViews>
    <sheetView view="pageBreakPreview" topLeftCell="C7" zoomScale="85" zoomScaleNormal="70" zoomScaleSheetLayoutView="85" workbookViewId="0">
      <selection activeCell="P18" sqref="P18"/>
    </sheetView>
  </sheetViews>
  <sheetFormatPr defaultRowHeight="15"/>
  <cols>
    <col min="1" max="1" width="6.28515625" customWidth="1"/>
    <col min="2" max="2" width="21.7109375" customWidth="1"/>
    <col min="3" max="3" width="7.42578125" customWidth="1"/>
    <col min="4" max="4" width="18.28515625" customWidth="1"/>
    <col min="5" max="5" width="14.85546875" customWidth="1"/>
    <col min="6" max="6" width="14.42578125" customWidth="1"/>
    <col min="7" max="7" width="12.5703125" customWidth="1"/>
    <col min="8" max="8" width="11.42578125" customWidth="1"/>
    <col min="9" max="9" width="12.42578125" customWidth="1"/>
    <col min="10" max="11" width="13.42578125" customWidth="1"/>
    <col min="12" max="12" width="11.28515625" customWidth="1"/>
    <col min="13" max="13" width="10.5703125" customWidth="1"/>
    <col min="14" max="15" width="11.28515625" customWidth="1"/>
    <col min="16" max="16" width="14.5703125" customWidth="1"/>
    <col min="17" max="17" width="13" customWidth="1"/>
    <col min="18" max="18" width="15.140625" customWidth="1"/>
    <col min="19" max="19" width="11.42578125" customWidth="1"/>
    <col min="20" max="20" width="10" customWidth="1"/>
  </cols>
  <sheetData>
    <row r="1" spans="1:20" ht="34.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</row>
    <row r="2" spans="1:20" ht="28.5" customHeight="1">
      <c r="A2" s="192" t="s">
        <v>165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0" ht="22.5" customHeight="1">
      <c r="A3" s="193" t="s">
        <v>166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1:20" ht="22.5" customHeight="1">
      <c r="A4" s="194" t="s">
        <v>164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5" spans="1:20" s="97" customFormat="1" ht="36.75" customHeight="1">
      <c r="A5" s="180" t="s">
        <v>167</v>
      </c>
      <c r="B5" s="180" t="s">
        <v>2</v>
      </c>
      <c r="C5" s="181" t="s">
        <v>167</v>
      </c>
      <c r="D5" s="180" t="s">
        <v>3</v>
      </c>
      <c r="E5" s="184" t="s">
        <v>168</v>
      </c>
      <c r="F5" s="185"/>
      <c r="G5" s="187" t="s">
        <v>169</v>
      </c>
      <c r="H5" s="188"/>
      <c r="I5" s="114" t="s">
        <v>207</v>
      </c>
      <c r="J5" s="189" t="s">
        <v>197</v>
      </c>
      <c r="K5" s="190"/>
      <c r="L5" s="190"/>
      <c r="M5" s="190"/>
      <c r="N5" s="190"/>
      <c r="O5" s="190"/>
      <c r="P5" s="191"/>
      <c r="Q5" s="181" t="s">
        <v>171</v>
      </c>
      <c r="R5" s="180" t="s">
        <v>6</v>
      </c>
      <c r="S5" s="195" t="s">
        <v>172</v>
      </c>
      <c r="T5" s="197" t="s">
        <v>173</v>
      </c>
    </row>
    <row r="6" spans="1:20" s="97" customFormat="1" ht="32.25" customHeight="1">
      <c r="A6" s="180"/>
      <c r="B6" s="180"/>
      <c r="C6" s="183"/>
      <c r="D6" s="180"/>
      <c r="E6" s="95" t="s">
        <v>174</v>
      </c>
      <c r="F6" s="95" t="s">
        <v>175</v>
      </c>
      <c r="G6" s="94" t="s">
        <v>194</v>
      </c>
      <c r="H6" s="95" t="s">
        <v>195</v>
      </c>
      <c r="I6" s="96" t="s">
        <v>220</v>
      </c>
      <c r="J6" s="95" t="s">
        <v>7</v>
      </c>
      <c r="K6" s="95" t="s">
        <v>8</v>
      </c>
      <c r="L6" s="95" t="s">
        <v>106</v>
      </c>
      <c r="M6" s="95" t="s">
        <v>115</v>
      </c>
      <c r="N6" s="95" t="s">
        <v>105</v>
      </c>
      <c r="O6" s="69" t="s">
        <v>170</v>
      </c>
      <c r="P6" s="95" t="s">
        <v>138</v>
      </c>
      <c r="Q6" s="183"/>
      <c r="R6" s="180"/>
      <c r="S6" s="196"/>
      <c r="T6" s="197"/>
    </row>
    <row r="7" spans="1:20" ht="22.5" customHeight="1">
      <c r="A7" s="59" t="s">
        <v>193</v>
      </c>
      <c r="B7" s="59" t="s">
        <v>176</v>
      </c>
      <c r="C7" s="59" t="s">
        <v>177</v>
      </c>
      <c r="D7" s="59" t="s">
        <v>178</v>
      </c>
      <c r="E7" s="59" t="s">
        <v>179</v>
      </c>
      <c r="F7" s="59" t="s">
        <v>180</v>
      </c>
      <c r="G7" s="59" t="s">
        <v>181</v>
      </c>
      <c r="H7" s="59" t="s">
        <v>182</v>
      </c>
      <c r="I7" s="59" t="s">
        <v>183</v>
      </c>
      <c r="J7" s="59" t="s">
        <v>184</v>
      </c>
      <c r="K7" s="59" t="s">
        <v>185</v>
      </c>
      <c r="L7" s="59" t="s">
        <v>186</v>
      </c>
      <c r="M7" s="59" t="s">
        <v>187</v>
      </c>
      <c r="N7" s="59" t="s">
        <v>188</v>
      </c>
      <c r="O7" s="59" t="s">
        <v>189</v>
      </c>
      <c r="P7" s="59" t="s">
        <v>190</v>
      </c>
      <c r="Q7" s="59" t="s">
        <v>191</v>
      </c>
      <c r="R7" s="59" t="s">
        <v>192</v>
      </c>
      <c r="S7" s="59" t="s">
        <v>196</v>
      </c>
      <c r="T7" s="59" t="s">
        <v>221</v>
      </c>
    </row>
    <row r="8" spans="1:20" ht="27.75" customHeight="1">
      <c r="A8" s="180">
        <v>1</v>
      </c>
      <c r="B8" s="180" t="s">
        <v>68</v>
      </c>
      <c r="C8" s="60">
        <v>1</v>
      </c>
      <c r="D8" s="86" t="s">
        <v>70</v>
      </c>
      <c r="E8" s="60">
        <v>29800</v>
      </c>
      <c r="F8" s="60">
        <v>33459</v>
      </c>
      <c r="G8" s="60"/>
      <c r="H8" s="60"/>
      <c r="I8" s="60">
        <f>F8+G8+H8</f>
        <v>33459</v>
      </c>
      <c r="J8" s="60">
        <v>16443</v>
      </c>
      <c r="K8" s="60">
        <v>16666</v>
      </c>
      <c r="L8" s="60">
        <v>350</v>
      </c>
      <c r="M8" s="60"/>
      <c r="N8" s="60"/>
      <c r="O8" s="60"/>
      <c r="P8" s="60"/>
      <c r="Q8" s="60">
        <v>33459</v>
      </c>
      <c r="R8" s="60">
        <v>0</v>
      </c>
      <c r="S8" s="104">
        <f>Q8/(F8+G8+H8)</f>
        <v>1</v>
      </c>
      <c r="T8" s="104">
        <f>1-S8</f>
        <v>0</v>
      </c>
    </row>
    <row r="9" spans="1:20" ht="27.75" customHeight="1">
      <c r="A9" s="180"/>
      <c r="B9" s="180"/>
      <c r="C9" s="60">
        <v>2</v>
      </c>
      <c r="D9" s="86" t="s">
        <v>69</v>
      </c>
      <c r="E9" s="60">
        <v>8500</v>
      </c>
      <c r="F9" s="60">
        <v>8500</v>
      </c>
      <c r="G9" s="60"/>
      <c r="H9" s="60"/>
      <c r="I9" s="60">
        <f t="shared" ref="I9:I72" si="0">F9+G9+H9</f>
        <v>8500</v>
      </c>
      <c r="J9" s="60">
        <v>0</v>
      </c>
      <c r="K9" s="60">
        <v>0</v>
      </c>
      <c r="L9" s="60"/>
      <c r="M9" s="60"/>
      <c r="N9" s="60"/>
      <c r="O9" s="60"/>
      <c r="P9" s="60"/>
      <c r="Q9" s="60">
        <v>0</v>
      </c>
      <c r="R9" s="60">
        <v>8500</v>
      </c>
      <c r="S9" s="104">
        <f t="shared" ref="S9:S72" si="1">Q9/(F9+G9+H9)</f>
        <v>0</v>
      </c>
      <c r="T9" s="104">
        <f t="shared" ref="T9:T72" si="2">1-S9</f>
        <v>1</v>
      </c>
    </row>
    <row r="10" spans="1:20" ht="27.75" customHeight="1">
      <c r="A10" s="181">
        <v>2</v>
      </c>
      <c r="B10" s="181" t="s">
        <v>71</v>
      </c>
      <c r="C10" s="60">
        <v>3</v>
      </c>
      <c r="D10" s="86" t="s">
        <v>75</v>
      </c>
      <c r="E10" s="60">
        <v>15000</v>
      </c>
      <c r="F10" s="60">
        <v>16264</v>
      </c>
      <c r="G10" s="60"/>
      <c r="H10" s="60"/>
      <c r="I10" s="60">
        <f t="shared" si="0"/>
        <v>16264</v>
      </c>
      <c r="J10" s="60">
        <v>6264</v>
      </c>
      <c r="K10" s="60">
        <v>10000</v>
      </c>
      <c r="L10" s="60"/>
      <c r="M10" s="60"/>
      <c r="N10" s="60"/>
      <c r="O10" s="60"/>
      <c r="P10" s="60"/>
      <c r="Q10" s="60">
        <v>16264</v>
      </c>
      <c r="R10" s="60">
        <v>0</v>
      </c>
      <c r="S10" s="104">
        <f t="shared" si="1"/>
        <v>1</v>
      </c>
      <c r="T10" s="104">
        <f t="shared" si="2"/>
        <v>0</v>
      </c>
    </row>
    <row r="11" spans="1:20" ht="27.75" customHeight="1">
      <c r="A11" s="182"/>
      <c r="B11" s="182"/>
      <c r="C11" s="60">
        <v>4</v>
      </c>
      <c r="D11" s="86" t="s">
        <v>74</v>
      </c>
      <c r="E11" s="60">
        <v>6000</v>
      </c>
      <c r="F11" s="60">
        <v>7598</v>
      </c>
      <c r="G11" s="60"/>
      <c r="H11" s="60"/>
      <c r="I11" s="60">
        <f t="shared" si="0"/>
        <v>7598</v>
      </c>
      <c r="J11" s="60">
        <v>7598</v>
      </c>
      <c r="K11" s="60">
        <v>0</v>
      </c>
      <c r="L11" s="60"/>
      <c r="M11" s="60"/>
      <c r="N11" s="60"/>
      <c r="O11" s="60"/>
      <c r="P11" s="60"/>
      <c r="Q11" s="60">
        <v>7598</v>
      </c>
      <c r="R11" s="60">
        <v>0</v>
      </c>
      <c r="S11" s="104">
        <f t="shared" si="1"/>
        <v>1</v>
      </c>
      <c r="T11" s="104">
        <f t="shared" si="2"/>
        <v>0</v>
      </c>
    </row>
    <row r="12" spans="1:20" ht="27.75" customHeight="1">
      <c r="A12" s="182"/>
      <c r="B12" s="182"/>
      <c r="C12" s="60">
        <v>5</v>
      </c>
      <c r="D12" s="86" t="s">
        <v>72</v>
      </c>
      <c r="E12" s="60">
        <v>16000</v>
      </c>
      <c r="F12" s="60">
        <v>19343</v>
      </c>
      <c r="G12" s="60"/>
      <c r="H12" s="60"/>
      <c r="I12" s="60">
        <f t="shared" si="0"/>
        <v>19343</v>
      </c>
      <c r="J12" s="60">
        <v>19343</v>
      </c>
      <c r="K12" s="60">
        <v>0</v>
      </c>
      <c r="L12" s="60"/>
      <c r="M12" s="60"/>
      <c r="N12" s="60"/>
      <c r="O12" s="60"/>
      <c r="P12" s="60"/>
      <c r="Q12" s="60">
        <v>19343</v>
      </c>
      <c r="R12" s="60">
        <v>0</v>
      </c>
      <c r="S12" s="104">
        <f t="shared" si="1"/>
        <v>1</v>
      </c>
      <c r="T12" s="104">
        <f t="shared" si="2"/>
        <v>0</v>
      </c>
    </row>
    <row r="13" spans="1:20" ht="27.75" customHeight="1">
      <c r="A13" s="182"/>
      <c r="B13" s="182"/>
      <c r="C13" s="60">
        <v>6</v>
      </c>
      <c r="D13" s="86" t="s">
        <v>76</v>
      </c>
      <c r="E13" s="60">
        <v>2700</v>
      </c>
      <c r="F13" s="60">
        <v>2700</v>
      </c>
      <c r="G13" s="60"/>
      <c r="H13" s="60"/>
      <c r="I13" s="60">
        <f t="shared" si="0"/>
        <v>2700</v>
      </c>
      <c r="J13" s="60">
        <v>0</v>
      </c>
      <c r="K13" s="60">
        <v>0</v>
      </c>
      <c r="L13" s="60"/>
      <c r="M13" s="60"/>
      <c r="N13" s="60"/>
      <c r="O13" s="60"/>
      <c r="P13" s="60"/>
      <c r="Q13" s="60">
        <v>0</v>
      </c>
      <c r="R13" s="60">
        <v>2700</v>
      </c>
      <c r="S13" s="104">
        <f t="shared" si="1"/>
        <v>0</v>
      </c>
      <c r="T13" s="104">
        <f t="shared" si="2"/>
        <v>1</v>
      </c>
    </row>
    <row r="14" spans="1:20" ht="27.75" customHeight="1">
      <c r="A14" s="182"/>
      <c r="B14" s="182"/>
      <c r="C14" s="60"/>
      <c r="D14" s="100" t="s">
        <v>219</v>
      </c>
      <c r="E14" s="60"/>
      <c r="F14" s="60"/>
      <c r="G14" s="60"/>
      <c r="H14" s="60">
        <v>15320</v>
      </c>
      <c r="I14" s="60">
        <f t="shared" si="0"/>
        <v>15320</v>
      </c>
      <c r="J14" s="60">
        <v>15320</v>
      </c>
      <c r="K14" s="60">
        <v>0</v>
      </c>
      <c r="L14" s="60"/>
      <c r="M14" s="60"/>
      <c r="N14" s="60"/>
      <c r="O14" s="60"/>
      <c r="P14" s="60"/>
      <c r="Q14" s="60">
        <v>15320</v>
      </c>
      <c r="R14" s="60">
        <v>0</v>
      </c>
      <c r="S14" s="104">
        <f t="shared" si="1"/>
        <v>1</v>
      </c>
      <c r="T14" s="104">
        <f t="shared" si="2"/>
        <v>0</v>
      </c>
    </row>
    <row r="15" spans="1:20" ht="27.75" customHeight="1">
      <c r="A15" s="183"/>
      <c r="B15" s="183"/>
      <c r="C15" s="60">
        <v>7</v>
      </c>
      <c r="D15" s="86" t="s">
        <v>73</v>
      </c>
      <c r="E15" s="60">
        <v>17500</v>
      </c>
      <c r="F15" s="60">
        <v>21837</v>
      </c>
      <c r="G15" s="60"/>
      <c r="H15" s="60"/>
      <c r="I15" s="60">
        <f t="shared" si="0"/>
        <v>21837</v>
      </c>
      <c r="J15" s="60">
        <v>12528</v>
      </c>
      <c r="K15" s="60">
        <v>7500</v>
      </c>
      <c r="L15" s="60"/>
      <c r="M15" s="60"/>
      <c r="N15" s="60"/>
      <c r="O15" s="60"/>
      <c r="P15" s="60"/>
      <c r="Q15" s="60">
        <v>20028</v>
      </c>
      <c r="R15" s="60">
        <v>1809</v>
      </c>
      <c r="S15" s="104">
        <f t="shared" si="1"/>
        <v>0.9171589504052754</v>
      </c>
      <c r="T15" s="104">
        <f t="shared" si="2"/>
        <v>8.2841049594724603E-2</v>
      </c>
    </row>
    <row r="16" spans="1:20" ht="27.75" customHeight="1">
      <c r="A16" s="181">
        <v>3</v>
      </c>
      <c r="B16" s="181" t="s">
        <v>82</v>
      </c>
      <c r="C16" s="60">
        <v>8</v>
      </c>
      <c r="D16" s="86" t="s">
        <v>82</v>
      </c>
      <c r="E16" s="60">
        <v>10000</v>
      </c>
      <c r="F16" s="60">
        <v>12392</v>
      </c>
      <c r="G16" s="60"/>
      <c r="H16" s="60"/>
      <c r="I16" s="60">
        <f t="shared" si="0"/>
        <v>12392</v>
      </c>
      <c r="J16" s="60">
        <v>10092</v>
      </c>
      <c r="K16" s="60">
        <v>0</v>
      </c>
      <c r="L16" s="60"/>
      <c r="M16" s="60"/>
      <c r="N16" s="60"/>
      <c r="O16" s="60"/>
      <c r="P16" s="60"/>
      <c r="Q16" s="60">
        <v>10092</v>
      </c>
      <c r="R16" s="60">
        <v>2300</v>
      </c>
      <c r="S16" s="104">
        <f t="shared" si="1"/>
        <v>0.81439638476436416</v>
      </c>
      <c r="T16" s="104">
        <f t="shared" si="2"/>
        <v>0.18560361523563584</v>
      </c>
    </row>
    <row r="17" spans="1:20" ht="27.75" customHeight="1">
      <c r="A17" s="182"/>
      <c r="B17" s="182"/>
      <c r="C17" s="60">
        <v>9</v>
      </c>
      <c r="D17" s="86" t="s">
        <v>85</v>
      </c>
      <c r="E17" s="60">
        <v>21000</v>
      </c>
      <c r="F17" s="60">
        <v>22652</v>
      </c>
      <c r="G17" s="60"/>
      <c r="H17" s="60"/>
      <c r="I17" s="60">
        <f t="shared" si="0"/>
        <v>22652</v>
      </c>
      <c r="J17" s="60">
        <v>8352</v>
      </c>
      <c r="K17" s="60">
        <v>5000</v>
      </c>
      <c r="L17" s="60"/>
      <c r="M17" s="60">
        <v>4450</v>
      </c>
      <c r="N17" s="60"/>
      <c r="O17" s="60"/>
      <c r="P17" s="60"/>
      <c r="Q17" s="60">
        <v>17802</v>
      </c>
      <c r="R17" s="60">
        <v>4850</v>
      </c>
      <c r="S17" s="104">
        <f t="shared" si="1"/>
        <v>0.78589087056330564</v>
      </c>
      <c r="T17" s="104">
        <f t="shared" si="2"/>
        <v>0.21410912943669436</v>
      </c>
    </row>
    <row r="18" spans="1:20" ht="27.75" customHeight="1">
      <c r="A18" s="182"/>
      <c r="B18" s="182"/>
      <c r="C18" s="60">
        <v>10</v>
      </c>
      <c r="D18" s="86" t="s">
        <v>84</v>
      </c>
      <c r="E18" s="60">
        <v>20000</v>
      </c>
      <c r="F18" s="60">
        <v>20000</v>
      </c>
      <c r="G18" s="60"/>
      <c r="H18" s="60"/>
      <c r="I18" s="60">
        <f t="shared" si="0"/>
        <v>20000</v>
      </c>
      <c r="J18" s="60">
        <v>0</v>
      </c>
      <c r="K18" s="60">
        <v>5000</v>
      </c>
      <c r="L18" s="60">
        <v>1500</v>
      </c>
      <c r="M18" s="60"/>
      <c r="N18" s="60"/>
      <c r="O18" s="60"/>
      <c r="P18" s="60"/>
      <c r="Q18" s="60">
        <v>6500</v>
      </c>
      <c r="R18" s="60">
        <v>13500</v>
      </c>
      <c r="S18" s="104">
        <f t="shared" si="1"/>
        <v>0.32500000000000001</v>
      </c>
      <c r="T18" s="104">
        <f t="shared" si="2"/>
        <v>0.67500000000000004</v>
      </c>
    </row>
    <row r="19" spans="1:20" ht="27.75" customHeight="1">
      <c r="A19" s="182"/>
      <c r="B19" s="182"/>
      <c r="C19" s="60">
        <v>11</v>
      </c>
      <c r="D19" s="86" t="s">
        <v>83</v>
      </c>
      <c r="E19" s="60">
        <v>2250</v>
      </c>
      <c r="F19" s="60">
        <v>2250</v>
      </c>
      <c r="G19" s="60"/>
      <c r="H19" s="60"/>
      <c r="I19" s="60">
        <f t="shared" si="0"/>
        <v>2250</v>
      </c>
      <c r="J19" s="60">
        <v>0</v>
      </c>
      <c r="K19" s="60">
        <v>0</v>
      </c>
      <c r="L19" s="60"/>
      <c r="M19" s="60"/>
      <c r="N19" s="60"/>
      <c r="O19" s="60"/>
      <c r="P19" s="60"/>
      <c r="Q19" s="60">
        <v>0</v>
      </c>
      <c r="R19" s="60">
        <v>2250</v>
      </c>
      <c r="S19" s="104">
        <f t="shared" si="1"/>
        <v>0</v>
      </c>
      <c r="T19" s="104">
        <f t="shared" si="2"/>
        <v>1</v>
      </c>
    </row>
    <row r="20" spans="1:20" ht="27.75" customHeight="1">
      <c r="A20" s="183"/>
      <c r="B20" s="183"/>
      <c r="C20" s="60">
        <v>12</v>
      </c>
      <c r="D20" s="86" t="s">
        <v>86</v>
      </c>
      <c r="E20" s="60">
        <v>20500</v>
      </c>
      <c r="F20" s="60">
        <v>24292</v>
      </c>
      <c r="G20" s="60"/>
      <c r="H20" s="60"/>
      <c r="I20" s="60">
        <f t="shared" si="0"/>
        <v>24292</v>
      </c>
      <c r="J20" s="60"/>
      <c r="K20" s="60">
        <v>0</v>
      </c>
      <c r="L20" s="60">
        <v>1700</v>
      </c>
      <c r="M20" s="60">
        <v>2700</v>
      </c>
      <c r="N20" s="60"/>
      <c r="O20" s="60"/>
      <c r="P20" s="60"/>
      <c r="Q20" s="60">
        <v>18892</v>
      </c>
      <c r="R20" s="60">
        <v>5400</v>
      </c>
      <c r="S20" s="104">
        <f t="shared" si="1"/>
        <v>0.77770459410505521</v>
      </c>
      <c r="T20" s="104">
        <f t="shared" si="2"/>
        <v>0.22229540589494479</v>
      </c>
    </row>
    <row r="21" spans="1:20" ht="27.75" customHeight="1">
      <c r="A21" s="180">
        <v>4</v>
      </c>
      <c r="B21" s="180" t="s">
        <v>92</v>
      </c>
      <c r="C21" s="60">
        <v>13</v>
      </c>
      <c r="D21" s="86" t="s">
        <v>95</v>
      </c>
      <c r="E21" s="60">
        <v>5000</v>
      </c>
      <c r="F21" s="60">
        <v>5000</v>
      </c>
      <c r="G21" s="60"/>
      <c r="H21" s="60"/>
      <c r="I21" s="60">
        <f t="shared" si="0"/>
        <v>5000</v>
      </c>
      <c r="J21" s="60">
        <v>0</v>
      </c>
      <c r="K21" s="60">
        <v>3400</v>
      </c>
      <c r="L21" s="60"/>
      <c r="M21" s="60"/>
      <c r="N21" s="60"/>
      <c r="O21" s="60"/>
      <c r="P21" s="60"/>
      <c r="Q21" s="60">
        <v>3400</v>
      </c>
      <c r="R21" s="60">
        <v>1600</v>
      </c>
      <c r="S21" s="104">
        <f t="shared" si="1"/>
        <v>0.68</v>
      </c>
      <c r="T21" s="104">
        <f t="shared" si="2"/>
        <v>0.31999999999999995</v>
      </c>
    </row>
    <row r="22" spans="1:20" ht="27.75" customHeight="1">
      <c r="A22" s="180"/>
      <c r="B22" s="180"/>
      <c r="C22" s="60">
        <v>14</v>
      </c>
      <c r="D22" s="86" t="s">
        <v>94</v>
      </c>
      <c r="E22" s="60">
        <v>24400</v>
      </c>
      <c r="F22" s="60">
        <v>27100</v>
      </c>
      <c r="G22" s="60"/>
      <c r="H22" s="60"/>
      <c r="I22" s="60">
        <f t="shared" si="0"/>
        <v>27100</v>
      </c>
      <c r="J22" s="60">
        <v>17400</v>
      </c>
      <c r="K22" s="60">
        <v>2000</v>
      </c>
      <c r="L22" s="60"/>
      <c r="M22" s="60">
        <v>7700</v>
      </c>
      <c r="N22" s="60"/>
      <c r="O22" s="60"/>
      <c r="P22" s="60"/>
      <c r="Q22" s="60">
        <v>27100</v>
      </c>
      <c r="R22" s="60">
        <v>0</v>
      </c>
      <c r="S22" s="104">
        <f t="shared" si="1"/>
        <v>1</v>
      </c>
      <c r="T22" s="104">
        <f t="shared" si="2"/>
        <v>0</v>
      </c>
    </row>
    <row r="23" spans="1:20" ht="27.75" customHeight="1">
      <c r="A23" s="180"/>
      <c r="B23" s="180"/>
      <c r="C23" s="60">
        <v>15</v>
      </c>
      <c r="D23" s="86" t="s">
        <v>93</v>
      </c>
      <c r="E23" s="60">
        <v>7500</v>
      </c>
      <c r="F23" s="60">
        <v>7500</v>
      </c>
      <c r="G23" s="60"/>
      <c r="H23" s="60"/>
      <c r="I23" s="60">
        <f t="shared" si="0"/>
        <v>7500</v>
      </c>
      <c r="J23" s="60">
        <v>0</v>
      </c>
      <c r="K23" s="60">
        <v>1700</v>
      </c>
      <c r="L23" s="60">
        <v>5000</v>
      </c>
      <c r="M23" s="60"/>
      <c r="N23" s="60">
        <v>55</v>
      </c>
      <c r="O23" s="60"/>
      <c r="P23" s="60"/>
      <c r="Q23" s="60">
        <v>6755</v>
      </c>
      <c r="R23" s="60">
        <v>745</v>
      </c>
      <c r="S23" s="104">
        <f t="shared" si="1"/>
        <v>0.90066666666666662</v>
      </c>
      <c r="T23" s="104">
        <f t="shared" si="2"/>
        <v>9.9333333333333385E-2</v>
      </c>
    </row>
    <row r="24" spans="1:20" ht="27.75" customHeight="1">
      <c r="A24" s="180">
        <v>5</v>
      </c>
      <c r="B24" s="180" t="s">
        <v>87</v>
      </c>
      <c r="C24" s="60">
        <v>16</v>
      </c>
      <c r="D24" s="86" t="s">
        <v>88</v>
      </c>
      <c r="E24" s="60">
        <v>10000</v>
      </c>
      <c r="F24" s="60">
        <v>11264</v>
      </c>
      <c r="G24" s="60"/>
      <c r="H24" s="60"/>
      <c r="I24" s="60">
        <f t="shared" si="0"/>
        <v>11264</v>
      </c>
      <c r="J24" s="60">
        <v>6264</v>
      </c>
      <c r="K24" s="60">
        <v>1668</v>
      </c>
      <c r="L24" s="60"/>
      <c r="M24" s="60"/>
      <c r="N24" s="60"/>
      <c r="O24" s="60"/>
      <c r="P24" s="60"/>
      <c r="Q24" s="60">
        <v>7932</v>
      </c>
      <c r="R24" s="60">
        <v>3332</v>
      </c>
      <c r="S24" s="104">
        <f t="shared" si="1"/>
        <v>0.70419034090909094</v>
      </c>
      <c r="T24" s="104">
        <f t="shared" si="2"/>
        <v>0.29580965909090906</v>
      </c>
    </row>
    <row r="25" spans="1:20" ht="27.75" customHeight="1">
      <c r="A25" s="180"/>
      <c r="B25" s="180"/>
      <c r="C25" s="60">
        <v>17</v>
      </c>
      <c r="D25" s="86" t="s">
        <v>89</v>
      </c>
      <c r="E25" s="60">
        <v>500</v>
      </c>
      <c r="F25" s="60">
        <v>500</v>
      </c>
      <c r="G25" s="60"/>
      <c r="H25" s="60"/>
      <c r="I25" s="60">
        <f t="shared" si="0"/>
        <v>500</v>
      </c>
      <c r="J25" s="60">
        <v>0</v>
      </c>
      <c r="K25" s="60">
        <v>0</v>
      </c>
      <c r="L25" s="60"/>
      <c r="M25" s="60"/>
      <c r="N25" s="60"/>
      <c r="O25" s="60"/>
      <c r="P25" s="60"/>
      <c r="Q25" s="60">
        <v>0</v>
      </c>
      <c r="R25" s="60">
        <v>500</v>
      </c>
      <c r="S25" s="104">
        <f t="shared" si="1"/>
        <v>0</v>
      </c>
      <c r="T25" s="104">
        <f t="shared" si="2"/>
        <v>1</v>
      </c>
    </row>
    <row r="26" spans="1:20" ht="27.75" customHeight="1">
      <c r="A26" s="180"/>
      <c r="B26" s="180"/>
      <c r="C26" s="60">
        <v>18</v>
      </c>
      <c r="D26" s="86" t="s">
        <v>90</v>
      </c>
      <c r="E26" s="60">
        <v>500</v>
      </c>
      <c r="F26" s="60">
        <v>500</v>
      </c>
      <c r="G26" s="60"/>
      <c r="H26" s="60"/>
      <c r="I26" s="60">
        <f t="shared" si="0"/>
        <v>500</v>
      </c>
      <c r="J26" s="60">
        <v>0</v>
      </c>
      <c r="K26" s="60">
        <v>0</v>
      </c>
      <c r="L26" s="60"/>
      <c r="M26" s="60"/>
      <c r="N26" s="60"/>
      <c r="O26" s="60"/>
      <c r="P26" s="60"/>
      <c r="Q26" s="60">
        <v>0</v>
      </c>
      <c r="R26" s="60">
        <v>500</v>
      </c>
      <c r="S26" s="104">
        <f t="shared" si="1"/>
        <v>0</v>
      </c>
      <c r="T26" s="104">
        <f t="shared" si="2"/>
        <v>1</v>
      </c>
    </row>
    <row r="27" spans="1:20" ht="27.75" customHeight="1">
      <c r="A27" s="181">
        <v>6</v>
      </c>
      <c r="B27" s="181" t="s">
        <v>34</v>
      </c>
      <c r="C27" s="60">
        <v>19</v>
      </c>
      <c r="D27" s="86" t="s">
        <v>35</v>
      </c>
      <c r="E27" s="60">
        <v>5500</v>
      </c>
      <c r="F27" s="60">
        <v>5500</v>
      </c>
      <c r="G27" s="60"/>
      <c r="H27" s="60"/>
      <c r="I27" s="60">
        <f t="shared" si="0"/>
        <v>5500</v>
      </c>
      <c r="J27" s="60">
        <v>0</v>
      </c>
      <c r="K27" s="60">
        <v>3000</v>
      </c>
      <c r="L27" s="60"/>
      <c r="M27" s="60"/>
      <c r="N27" s="60"/>
      <c r="O27" s="60"/>
      <c r="P27" s="60">
        <v>1167</v>
      </c>
      <c r="Q27" s="60">
        <v>4167</v>
      </c>
      <c r="R27" s="60">
        <v>1333</v>
      </c>
      <c r="S27" s="104">
        <f t="shared" si="1"/>
        <v>0.75763636363636366</v>
      </c>
      <c r="T27" s="104">
        <f t="shared" si="2"/>
        <v>0.24236363636363634</v>
      </c>
    </row>
    <row r="28" spans="1:20" ht="27.75" customHeight="1">
      <c r="A28" s="182"/>
      <c r="B28" s="182"/>
      <c r="C28" s="60">
        <v>20</v>
      </c>
      <c r="D28" s="86" t="s">
        <v>36</v>
      </c>
      <c r="E28" s="60">
        <v>22000</v>
      </c>
      <c r="F28" s="60">
        <v>22000</v>
      </c>
      <c r="G28" s="60"/>
      <c r="H28" s="60"/>
      <c r="I28" s="60">
        <f t="shared" si="0"/>
        <v>22000</v>
      </c>
      <c r="J28" s="60">
        <v>0</v>
      </c>
      <c r="K28" s="60">
        <v>7000</v>
      </c>
      <c r="L28" s="60">
        <v>4450</v>
      </c>
      <c r="M28" s="60"/>
      <c r="N28" s="60"/>
      <c r="O28" s="60"/>
      <c r="P28" s="60"/>
      <c r="Q28" s="60">
        <v>11450</v>
      </c>
      <c r="R28" s="60">
        <v>10550</v>
      </c>
      <c r="S28" s="104">
        <f t="shared" si="1"/>
        <v>0.5204545454545455</v>
      </c>
      <c r="T28" s="104">
        <f t="shared" si="2"/>
        <v>0.4795454545454545</v>
      </c>
    </row>
    <row r="29" spans="1:20" ht="27.75" customHeight="1">
      <c r="A29" s="182"/>
      <c r="B29" s="182"/>
      <c r="C29" s="60">
        <v>21</v>
      </c>
      <c r="D29" s="86" t="s">
        <v>37</v>
      </c>
      <c r="E29" s="60">
        <v>13500</v>
      </c>
      <c r="F29" s="60">
        <v>16694</v>
      </c>
      <c r="G29" s="60"/>
      <c r="H29" s="60"/>
      <c r="I29" s="60">
        <f t="shared" si="0"/>
        <v>16694</v>
      </c>
      <c r="J29" s="60">
        <v>16694</v>
      </c>
      <c r="K29" s="60">
        <v>0</v>
      </c>
      <c r="L29" s="60"/>
      <c r="M29" s="60"/>
      <c r="N29" s="60"/>
      <c r="O29" s="60"/>
      <c r="P29" s="60"/>
      <c r="Q29" s="60">
        <v>16694</v>
      </c>
      <c r="R29" s="60">
        <v>0</v>
      </c>
      <c r="S29" s="104">
        <f t="shared" si="1"/>
        <v>1</v>
      </c>
      <c r="T29" s="104">
        <f t="shared" si="2"/>
        <v>0</v>
      </c>
    </row>
    <row r="30" spans="1:20" ht="27.75" customHeight="1">
      <c r="A30" s="182"/>
      <c r="B30" s="182"/>
      <c r="C30" s="60">
        <v>22</v>
      </c>
      <c r="D30" s="86" t="s">
        <v>38</v>
      </c>
      <c r="E30" s="60">
        <v>23000</v>
      </c>
      <c r="F30" s="60">
        <v>26792</v>
      </c>
      <c r="G30" s="60"/>
      <c r="H30" s="60"/>
      <c r="I30" s="60">
        <f t="shared" si="0"/>
        <v>26792</v>
      </c>
      <c r="J30" s="60">
        <v>18792</v>
      </c>
      <c r="K30" s="60">
        <v>5000</v>
      </c>
      <c r="L30" s="60"/>
      <c r="M30" s="60"/>
      <c r="N30" s="60"/>
      <c r="O30" s="60"/>
      <c r="P30" s="60"/>
      <c r="Q30" s="60">
        <v>23792</v>
      </c>
      <c r="R30" s="60">
        <v>3000</v>
      </c>
      <c r="S30" s="104">
        <f t="shared" si="1"/>
        <v>0.88802627650044785</v>
      </c>
      <c r="T30" s="104">
        <f t="shared" si="2"/>
        <v>0.11197372349955215</v>
      </c>
    </row>
    <row r="31" spans="1:20" ht="27.75" customHeight="1">
      <c r="A31" s="182"/>
      <c r="B31" s="182"/>
      <c r="C31" s="60">
        <v>23</v>
      </c>
      <c r="D31" s="86" t="s">
        <v>39</v>
      </c>
      <c r="E31" s="60">
        <v>3500</v>
      </c>
      <c r="F31" s="60">
        <v>3500</v>
      </c>
      <c r="G31" s="60"/>
      <c r="H31" s="60"/>
      <c r="I31" s="60">
        <f t="shared" si="0"/>
        <v>3500</v>
      </c>
      <c r="J31" s="60">
        <v>0</v>
      </c>
      <c r="K31" s="60">
        <v>1700</v>
      </c>
      <c r="L31" s="60"/>
      <c r="M31" s="60"/>
      <c r="N31" s="60"/>
      <c r="O31" s="60"/>
      <c r="P31" s="60">
        <v>1000</v>
      </c>
      <c r="Q31" s="60">
        <v>2700</v>
      </c>
      <c r="R31" s="60">
        <v>800</v>
      </c>
      <c r="S31" s="104">
        <f t="shared" si="1"/>
        <v>0.77142857142857146</v>
      </c>
      <c r="T31" s="104">
        <f t="shared" si="2"/>
        <v>0.22857142857142854</v>
      </c>
    </row>
    <row r="32" spans="1:20" ht="27.75" customHeight="1">
      <c r="A32" s="183"/>
      <c r="B32" s="183"/>
      <c r="C32" s="60">
        <v>24</v>
      </c>
      <c r="D32" s="101" t="s">
        <v>40</v>
      </c>
      <c r="E32" s="102">
        <v>4000</v>
      </c>
      <c r="F32" s="102">
        <v>4000</v>
      </c>
      <c r="G32" s="102"/>
      <c r="H32" s="102"/>
      <c r="I32" s="60">
        <f t="shared" si="0"/>
        <v>4000</v>
      </c>
      <c r="J32" s="102">
        <v>0</v>
      </c>
      <c r="K32" s="60">
        <v>4000</v>
      </c>
      <c r="L32" s="102"/>
      <c r="M32" s="60"/>
      <c r="N32" s="102"/>
      <c r="O32" s="102"/>
      <c r="P32" s="102"/>
      <c r="Q32" s="60">
        <v>4000</v>
      </c>
      <c r="R32" s="60">
        <v>0</v>
      </c>
      <c r="S32" s="104">
        <f t="shared" si="1"/>
        <v>1</v>
      </c>
      <c r="T32" s="104">
        <f t="shared" si="2"/>
        <v>0</v>
      </c>
    </row>
    <row r="33" spans="1:20" ht="27.75" customHeight="1">
      <c r="A33" s="95">
        <v>7</v>
      </c>
      <c r="B33" s="87" t="s">
        <v>28</v>
      </c>
      <c r="C33" s="60">
        <v>25</v>
      </c>
      <c r="D33" s="86" t="s">
        <v>29</v>
      </c>
      <c r="E33" s="60">
        <v>7500</v>
      </c>
      <c r="F33" s="60">
        <v>9400</v>
      </c>
      <c r="G33" s="60"/>
      <c r="H33" s="60">
        <v>817</v>
      </c>
      <c r="I33" s="60">
        <f t="shared" si="0"/>
        <v>10217</v>
      </c>
      <c r="J33" s="60">
        <v>9400</v>
      </c>
      <c r="K33" s="60">
        <v>0</v>
      </c>
      <c r="L33" s="60">
        <v>817</v>
      </c>
      <c r="M33" s="60"/>
      <c r="N33" s="60"/>
      <c r="O33" s="60"/>
      <c r="P33" s="60"/>
      <c r="Q33" s="60">
        <v>10217</v>
      </c>
      <c r="R33" s="60">
        <v>0</v>
      </c>
      <c r="S33" s="104">
        <f t="shared" si="1"/>
        <v>1</v>
      </c>
      <c r="T33" s="104">
        <f t="shared" si="2"/>
        <v>0</v>
      </c>
    </row>
    <row r="34" spans="1:20" ht="27.75" customHeight="1">
      <c r="A34" s="179">
        <v>8</v>
      </c>
      <c r="B34" s="179" t="s">
        <v>198</v>
      </c>
      <c r="C34" s="60">
        <v>26</v>
      </c>
      <c r="D34" s="86" t="s">
        <v>43</v>
      </c>
      <c r="E34" s="60">
        <v>29500</v>
      </c>
      <c r="F34" s="60">
        <v>29500</v>
      </c>
      <c r="G34" s="60"/>
      <c r="H34" s="60"/>
      <c r="I34" s="60">
        <f t="shared" si="0"/>
        <v>29500</v>
      </c>
      <c r="J34" s="60">
        <v>5000</v>
      </c>
      <c r="K34" s="60">
        <v>2000</v>
      </c>
      <c r="L34" s="60"/>
      <c r="M34" s="60"/>
      <c r="N34" s="60"/>
      <c r="O34" s="60"/>
      <c r="P34" s="60">
        <v>100</v>
      </c>
      <c r="Q34" s="60">
        <v>7100</v>
      </c>
      <c r="R34" s="60">
        <v>22400</v>
      </c>
      <c r="S34" s="104">
        <f t="shared" si="1"/>
        <v>0.24067796610169492</v>
      </c>
      <c r="T34" s="104">
        <f t="shared" si="2"/>
        <v>0.7593220338983051</v>
      </c>
    </row>
    <row r="35" spans="1:20" ht="18.75" customHeight="1">
      <c r="A35" s="179"/>
      <c r="B35" s="179"/>
      <c r="C35" s="60">
        <v>27</v>
      </c>
      <c r="D35" s="86" t="s">
        <v>42</v>
      </c>
      <c r="E35" s="60">
        <v>1000</v>
      </c>
      <c r="F35" s="60">
        <v>1000</v>
      </c>
      <c r="G35" s="60"/>
      <c r="H35" s="60"/>
      <c r="I35" s="60">
        <f t="shared" si="0"/>
        <v>1000</v>
      </c>
      <c r="J35" s="60">
        <v>0</v>
      </c>
      <c r="K35" s="60">
        <v>1000</v>
      </c>
      <c r="L35" s="60"/>
      <c r="M35" s="60"/>
      <c r="N35" s="60"/>
      <c r="O35" s="60"/>
      <c r="P35" s="60"/>
      <c r="Q35" s="60">
        <v>1000</v>
      </c>
      <c r="R35" s="60">
        <v>0</v>
      </c>
      <c r="S35" s="104">
        <f t="shared" si="1"/>
        <v>1</v>
      </c>
      <c r="T35" s="104">
        <f t="shared" si="2"/>
        <v>0</v>
      </c>
    </row>
    <row r="36" spans="1:20" ht="18.75" customHeight="1">
      <c r="A36" s="179"/>
      <c r="B36" s="179"/>
      <c r="C36" s="60">
        <v>28</v>
      </c>
      <c r="D36" s="86" t="s">
        <v>44</v>
      </c>
      <c r="E36" s="60">
        <v>1200</v>
      </c>
      <c r="F36" s="60">
        <v>1200</v>
      </c>
      <c r="G36" s="60"/>
      <c r="H36" s="60"/>
      <c r="I36" s="60">
        <f t="shared" si="0"/>
        <v>1200</v>
      </c>
      <c r="J36" s="60">
        <v>0</v>
      </c>
      <c r="K36" s="60">
        <v>0</v>
      </c>
      <c r="L36" s="60"/>
      <c r="M36" s="60"/>
      <c r="N36" s="60"/>
      <c r="O36" s="60"/>
      <c r="P36" s="60">
        <v>120</v>
      </c>
      <c r="Q36" s="60">
        <v>120</v>
      </c>
      <c r="R36" s="60">
        <v>1080</v>
      </c>
      <c r="S36" s="104">
        <f t="shared" si="1"/>
        <v>0.1</v>
      </c>
      <c r="T36" s="104">
        <f t="shared" si="2"/>
        <v>0.9</v>
      </c>
    </row>
    <row r="37" spans="1:20" ht="18.75" customHeight="1">
      <c r="A37" s="59">
        <v>9</v>
      </c>
      <c r="B37" s="95" t="s">
        <v>11</v>
      </c>
      <c r="C37" s="60">
        <v>29</v>
      </c>
      <c r="D37" s="86" t="s">
        <v>11</v>
      </c>
      <c r="E37" s="60">
        <v>5500</v>
      </c>
      <c r="F37" s="60">
        <v>5500</v>
      </c>
      <c r="G37" s="60"/>
      <c r="H37" s="60"/>
      <c r="I37" s="60">
        <f t="shared" si="0"/>
        <v>5500</v>
      </c>
      <c r="J37" s="60">
        <v>0</v>
      </c>
      <c r="K37" s="60">
        <v>4500</v>
      </c>
      <c r="L37" s="60"/>
      <c r="M37" s="60"/>
      <c r="N37" s="60"/>
      <c r="O37" s="60"/>
      <c r="P37" s="60"/>
      <c r="Q37" s="60">
        <v>4500</v>
      </c>
      <c r="R37" s="60">
        <f>F37-Q37</f>
        <v>1000</v>
      </c>
      <c r="S37" s="104">
        <f t="shared" si="1"/>
        <v>0.81818181818181823</v>
      </c>
      <c r="T37" s="104">
        <f t="shared" si="2"/>
        <v>0.18181818181818177</v>
      </c>
    </row>
    <row r="38" spans="1:20" ht="18.75" customHeight="1">
      <c r="A38" s="179">
        <v>10</v>
      </c>
      <c r="B38" s="180" t="s">
        <v>12</v>
      </c>
      <c r="C38" s="60">
        <v>30</v>
      </c>
      <c r="D38" s="86" t="s">
        <v>12</v>
      </c>
      <c r="E38" s="60">
        <v>7500</v>
      </c>
      <c r="F38" s="60">
        <v>7500</v>
      </c>
      <c r="G38" s="60"/>
      <c r="H38" s="60"/>
      <c r="I38" s="60">
        <f t="shared" si="0"/>
        <v>7500</v>
      </c>
      <c r="J38" s="60">
        <v>0</v>
      </c>
      <c r="K38" s="60">
        <v>1700</v>
      </c>
      <c r="L38" s="60"/>
      <c r="M38" s="60"/>
      <c r="N38" s="60"/>
      <c r="O38" s="60"/>
      <c r="P38" s="60">
        <v>1500</v>
      </c>
      <c r="Q38" s="60">
        <v>3200</v>
      </c>
      <c r="R38" s="60">
        <v>4300</v>
      </c>
      <c r="S38" s="104">
        <f t="shared" si="1"/>
        <v>0.42666666666666669</v>
      </c>
      <c r="T38" s="104">
        <f t="shared" si="2"/>
        <v>0.57333333333333325</v>
      </c>
    </row>
    <row r="39" spans="1:20" ht="18.75" customHeight="1">
      <c r="A39" s="179"/>
      <c r="B39" s="180"/>
      <c r="C39" s="60">
        <v>31</v>
      </c>
      <c r="D39" s="86" t="s">
        <v>13</v>
      </c>
      <c r="E39" s="60">
        <v>500</v>
      </c>
      <c r="F39" s="60">
        <v>500</v>
      </c>
      <c r="G39" s="60"/>
      <c r="H39" s="60"/>
      <c r="I39" s="60">
        <f t="shared" si="0"/>
        <v>500</v>
      </c>
      <c r="J39" s="60">
        <v>0</v>
      </c>
      <c r="K39" s="60">
        <v>0</v>
      </c>
      <c r="L39" s="60"/>
      <c r="M39" s="60"/>
      <c r="N39" s="60"/>
      <c r="O39" s="60"/>
      <c r="P39" s="60">
        <v>500</v>
      </c>
      <c r="Q39" s="60">
        <v>500</v>
      </c>
      <c r="R39" s="60">
        <f>F39-Q39</f>
        <v>0</v>
      </c>
      <c r="S39" s="104">
        <f t="shared" si="1"/>
        <v>1</v>
      </c>
      <c r="T39" s="104">
        <f t="shared" si="2"/>
        <v>0</v>
      </c>
    </row>
    <row r="40" spans="1:20" ht="18.75" customHeight="1">
      <c r="A40" s="179">
        <v>11</v>
      </c>
      <c r="B40" s="180" t="s">
        <v>14</v>
      </c>
      <c r="C40" s="60">
        <v>32</v>
      </c>
      <c r="D40" s="86" t="s">
        <v>15</v>
      </c>
      <c r="E40" s="60">
        <v>2500</v>
      </c>
      <c r="F40" s="60">
        <v>2500</v>
      </c>
      <c r="G40" s="60"/>
      <c r="H40" s="60"/>
      <c r="I40" s="60">
        <f t="shared" si="0"/>
        <v>2500</v>
      </c>
      <c r="J40" s="60">
        <v>0</v>
      </c>
      <c r="K40" s="60">
        <v>2500</v>
      </c>
      <c r="L40" s="60"/>
      <c r="M40" s="60"/>
      <c r="N40" s="60"/>
      <c r="O40" s="60"/>
      <c r="P40" s="60"/>
      <c r="Q40" s="60">
        <v>2500</v>
      </c>
      <c r="R40" s="60">
        <f>F40-Q40</f>
        <v>0</v>
      </c>
      <c r="S40" s="104">
        <f t="shared" si="1"/>
        <v>1</v>
      </c>
      <c r="T40" s="104">
        <f t="shared" si="2"/>
        <v>0</v>
      </c>
    </row>
    <row r="41" spans="1:20" ht="18.75" customHeight="1">
      <c r="A41" s="179"/>
      <c r="B41" s="180"/>
      <c r="C41" s="60">
        <v>33</v>
      </c>
      <c r="D41" s="86" t="s">
        <v>17</v>
      </c>
      <c r="E41" s="60">
        <v>5500</v>
      </c>
      <c r="F41" s="60">
        <v>6612</v>
      </c>
      <c r="G41" s="60"/>
      <c r="H41" s="60"/>
      <c r="I41" s="60">
        <f t="shared" si="0"/>
        <v>6612</v>
      </c>
      <c r="J41" s="60">
        <v>0</v>
      </c>
      <c r="K41" s="60">
        <v>5000</v>
      </c>
      <c r="L41" s="60">
        <v>1000</v>
      </c>
      <c r="M41" s="60"/>
      <c r="N41" s="60"/>
      <c r="O41" s="60"/>
      <c r="P41" s="60"/>
      <c r="Q41" s="60">
        <v>6000</v>
      </c>
      <c r="R41" s="60">
        <f>F41-Q41</f>
        <v>612</v>
      </c>
      <c r="S41" s="104">
        <f t="shared" si="1"/>
        <v>0.90744101633393826</v>
      </c>
      <c r="T41" s="104">
        <f t="shared" si="2"/>
        <v>9.2558983666061745E-2</v>
      </c>
    </row>
    <row r="42" spans="1:20" ht="18.75" customHeight="1">
      <c r="A42" s="179"/>
      <c r="B42" s="180"/>
      <c r="C42" s="60">
        <v>34</v>
      </c>
      <c r="D42" s="86" t="s">
        <v>18</v>
      </c>
      <c r="E42" s="60">
        <v>500</v>
      </c>
      <c r="F42" s="60">
        <v>500</v>
      </c>
      <c r="G42" s="60"/>
      <c r="H42" s="60"/>
      <c r="I42" s="60">
        <f t="shared" si="0"/>
        <v>500</v>
      </c>
      <c r="J42" s="60">
        <v>0</v>
      </c>
      <c r="K42" s="60">
        <v>0</v>
      </c>
      <c r="L42" s="60"/>
      <c r="M42" s="60"/>
      <c r="N42" s="60"/>
      <c r="O42" s="60"/>
      <c r="P42" s="60"/>
      <c r="Q42" s="60">
        <v>0</v>
      </c>
      <c r="R42" s="60">
        <f>F42-Q42</f>
        <v>500</v>
      </c>
      <c r="S42" s="104">
        <f t="shared" si="1"/>
        <v>0</v>
      </c>
      <c r="T42" s="104">
        <f t="shared" si="2"/>
        <v>1</v>
      </c>
    </row>
    <row r="43" spans="1:20" ht="18.75" customHeight="1">
      <c r="A43" s="179"/>
      <c r="B43" s="180"/>
      <c r="C43" s="60">
        <v>35</v>
      </c>
      <c r="D43" s="86" t="s">
        <v>20</v>
      </c>
      <c r="E43" s="60">
        <v>6500</v>
      </c>
      <c r="F43" s="60">
        <v>7764</v>
      </c>
      <c r="G43" s="60"/>
      <c r="H43" s="60"/>
      <c r="I43" s="60">
        <f t="shared" si="0"/>
        <v>7764</v>
      </c>
      <c r="J43" s="60">
        <v>0</v>
      </c>
      <c r="K43" s="60">
        <v>5000</v>
      </c>
      <c r="L43" s="60">
        <v>1000</v>
      </c>
      <c r="M43" s="60"/>
      <c r="N43" s="60"/>
      <c r="O43" s="60"/>
      <c r="P43" s="60"/>
      <c r="Q43" s="60">
        <v>6000</v>
      </c>
      <c r="R43" s="60">
        <f>F43-Q43</f>
        <v>1764</v>
      </c>
      <c r="S43" s="104">
        <f t="shared" si="1"/>
        <v>0.77279752704791349</v>
      </c>
      <c r="T43" s="104">
        <f t="shared" si="2"/>
        <v>0.22720247295208651</v>
      </c>
    </row>
    <row r="44" spans="1:20" ht="18.75" customHeight="1">
      <c r="A44" s="179">
        <v>12</v>
      </c>
      <c r="B44" s="180" t="s">
        <v>21</v>
      </c>
      <c r="C44" s="60">
        <v>36</v>
      </c>
      <c r="D44" s="86" t="s">
        <v>22</v>
      </c>
      <c r="E44" s="60">
        <v>8000</v>
      </c>
      <c r="F44" s="60">
        <v>8000</v>
      </c>
      <c r="G44" s="60"/>
      <c r="H44" s="60"/>
      <c r="I44" s="60">
        <f t="shared" si="0"/>
        <v>8000</v>
      </c>
      <c r="J44" s="60">
        <v>0</v>
      </c>
      <c r="K44" s="60">
        <v>1700</v>
      </c>
      <c r="L44" s="60">
        <v>2000</v>
      </c>
      <c r="M44" s="60"/>
      <c r="N44" s="60">
        <v>100</v>
      </c>
      <c r="O44" s="60"/>
      <c r="P44" s="60">
        <v>517</v>
      </c>
      <c r="Q44" s="60">
        <v>4317</v>
      </c>
      <c r="R44" s="60">
        <v>3683</v>
      </c>
      <c r="S44" s="104">
        <f t="shared" si="1"/>
        <v>0.53962500000000002</v>
      </c>
      <c r="T44" s="104">
        <f t="shared" si="2"/>
        <v>0.46037499999999998</v>
      </c>
    </row>
    <row r="45" spans="1:20" ht="18.75" customHeight="1">
      <c r="A45" s="179"/>
      <c r="B45" s="180"/>
      <c r="C45" s="60">
        <v>37</v>
      </c>
      <c r="D45" s="86" t="s">
        <v>23</v>
      </c>
      <c r="E45" s="60">
        <v>7200</v>
      </c>
      <c r="F45" s="60">
        <v>7200</v>
      </c>
      <c r="G45" s="60"/>
      <c r="H45" s="60"/>
      <c r="I45" s="60">
        <f t="shared" si="0"/>
        <v>7200</v>
      </c>
      <c r="J45" s="60">
        <v>0</v>
      </c>
      <c r="K45" s="60">
        <v>0</v>
      </c>
      <c r="L45" s="60"/>
      <c r="M45" s="60"/>
      <c r="N45" s="60">
        <v>800</v>
      </c>
      <c r="O45" s="60"/>
      <c r="P45" s="60">
        <v>6405</v>
      </c>
      <c r="Q45" s="60">
        <v>7205</v>
      </c>
      <c r="R45" s="60">
        <v>0</v>
      </c>
      <c r="S45" s="104">
        <f t="shared" si="1"/>
        <v>1.0006944444444446</v>
      </c>
      <c r="T45" s="104">
        <f t="shared" si="2"/>
        <v>-6.94444444444553E-4</v>
      </c>
    </row>
    <row r="46" spans="1:20" ht="18.75" customHeight="1">
      <c r="A46" s="179">
        <v>13</v>
      </c>
      <c r="B46" s="180" t="s">
        <v>24</v>
      </c>
      <c r="C46" s="60">
        <v>38</v>
      </c>
      <c r="D46" s="86" t="s">
        <v>25</v>
      </c>
      <c r="E46" s="60">
        <v>4000</v>
      </c>
      <c r="F46" s="60">
        <v>4000</v>
      </c>
      <c r="G46" s="60"/>
      <c r="H46" s="60"/>
      <c r="I46" s="60">
        <f t="shared" si="0"/>
        <v>4000</v>
      </c>
      <c r="J46" s="60">
        <v>0</v>
      </c>
      <c r="K46" s="60">
        <v>3500</v>
      </c>
      <c r="L46" s="60"/>
      <c r="M46" s="60"/>
      <c r="N46" s="60">
        <v>240</v>
      </c>
      <c r="O46" s="60"/>
      <c r="P46" s="60"/>
      <c r="Q46" s="60">
        <v>3740</v>
      </c>
      <c r="R46" s="60">
        <v>260</v>
      </c>
      <c r="S46" s="104">
        <f t="shared" si="1"/>
        <v>0.93500000000000005</v>
      </c>
      <c r="T46" s="104">
        <f t="shared" si="2"/>
        <v>6.4999999999999947E-2</v>
      </c>
    </row>
    <row r="47" spans="1:20" ht="18.75" customHeight="1">
      <c r="A47" s="179"/>
      <c r="B47" s="180"/>
      <c r="C47" s="60">
        <v>39</v>
      </c>
      <c r="D47" s="86" t="s">
        <v>26</v>
      </c>
      <c r="E47" s="60">
        <v>5000</v>
      </c>
      <c r="F47" s="60">
        <v>5805</v>
      </c>
      <c r="G47" s="60"/>
      <c r="H47" s="60"/>
      <c r="I47" s="60">
        <f t="shared" si="0"/>
        <v>5805</v>
      </c>
      <c r="J47" s="60">
        <v>0</v>
      </c>
      <c r="K47" s="60">
        <v>5000</v>
      </c>
      <c r="L47" s="60"/>
      <c r="M47" s="60"/>
      <c r="N47" s="60">
        <v>631</v>
      </c>
      <c r="O47" s="60"/>
      <c r="P47" s="60"/>
      <c r="Q47" s="60">
        <v>5631</v>
      </c>
      <c r="R47" s="60">
        <v>174</v>
      </c>
      <c r="S47" s="104">
        <f t="shared" si="1"/>
        <v>0.97002583979328161</v>
      </c>
      <c r="T47" s="104">
        <f t="shared" si="2"/>
        <v>2.9974160206718392E-2</v>
      </c>
    </row>
    <row r="48" spans="1:20" ht="18.75" customHeight="1">
      <c r="A48" s="59">
        <v>14</v>
      </c>
      <c r="B48" s="95" t="s">
        <v>27</v>
      </c>
      <c r="C48" s="60">
        <v>40</v>
      </c>
      <c r="D48" s="86" t="s">
        <v>27</v>
      </c>
      <c r="E48" s="60">
        <v>11000</v>
      </c>
      <c r="F48" s="60">
        <v>11000</v>
      </c>
      <c r="G48" s="60"/>
      <c r="H48" s="60"/>
      <c r="I48" s="60">
        <f t="shared" si="0"/>
        <v>11000</v>
      </c>
      <c r="J48" s="60">
        <v>0</v>
      </c>
      <c r="K48" s="60">
        <v>10000</v>
      </c>
      <c r="L48" s="60">
        <v>300</v>
      </c>
      <c r="M48" s="60"/>
      <c r="N48" s="60"/>
      <c r="O48" s="60"/>
      <c r="P48" s="60">
        <v>700</v>
      </c>
      <c r="Q48" s="60">
        <v>11000</v>
      </c>
      <c r="R48" s="60">
        <v>0</v>
      </c>
      <c r="S48" s="104">
        <f t="shared" si="1"/>
        <v>1</v>
      </c>
      <c r="T48" s="104">
        <f t="shared" si="2"/>
        <v>0</v>
      </c>
    </row>
    <row r="49" spans="1:20" ht="18.75" customHeight="1">
      <c r="A49" s="59">
        <v>15</v>
      </c>
      <c r="B49" s="95" t="s">
        <v>30</v>
      </c>
      <c r="C49" s="60">
        <v>41</v>
      </c>
      <c r="D49" s="86" t="s">
        <v>31</v>
      </c>
      <c r="E49" s="60">
        <v>1000</v>
      </c>
      <c r="F49" s="60">
        <v>1000</v>
      </c>
      <c r="G49" s="60"/>
      <c r="H49" s="60"/>
      <c r="I49" s="60">
        <f t="shared" si="0"/>
        <v>1000</v>
      </c>
      <c r="J49" s="60">
        <v>0</v>
      </c>
      <c r="K49" s="60">
        <v>1000</v>
      </c>
      <c r="L49" s="60"/>
      <c r="M49" s="60"/>
      <c r="N49" s="60"/>
      <c r="O49" s="60"/>
      <c r="P49" s="60"/>
      <c r="Q49" s="60">
        <v>1000</v>
      </c>
      <c r="R49" s="60">
        <v>0</v>
      </c>
      <c r="S49" s="104">
        <f t="shared" si="1"/>
        <v>1</v>
      </c>
      <c r="T49" s="104">
        <f t="shared" si="2"/>
        <v>0</v>
      </c>
    </row>
    <row r="50" spans="1:20" ht="18.75" customHeight="1">
      <c r="A50" s="59">
        <v>16</v>
      </c>
      <c r="B50" s="95" t="s">
        <v>32</v>
      </c>
      <c r="C50" s="60">
        <v>42</v>
      </c>
      <c r="D50" s="86" t="s">
        <v>33</v>
      </c>
      <c r="E50" s="60">
        <v>5200</v>
      </c>
      <c r="F50" s="60">
        <v>5200</v>
      </c>
      <c r="G50" s="60"/>
      <c r="H50" s="60"/>
      <c r="I50" s="60">
        <f t="shared" si="0"/>
        <v>5200</v>
      </c>
      <c r="J50" s="60">
        <v>0</v>
      </c>
      <c r="K50" s="60">
        <v>0</v>
      </c>
      <c r="L50" s="98">
        <v>1750</v>
      </c>
      <c r="M50" s="98"/>
      <c r="N50" s="98"/>
      <c r="O50" s="98"/>
      <c r="P50" s="60">
        <v>2200</v>
      </c>
      <c r="Q50" s="60">
        <v>3950</v>
      </c>
      <c r="R50" s="60">
        <v>1250</v>
      </c>
      <c r="S50" s="104">
        <f t="shared" si="1"/>
        <v>0.75961538461538458</v>
      </c>
      <c r="T50" s="104">
        <f t="shared" si="2"/>
        <v>0.24038461538461542</v>
      </c>
    </row>
    <row r="51" spans="1:20" ht="18.75" customHeight="1">
      <c r="A51" s="59">
        <v>17</v>
      </c>
      <c r="B51" s="95" t="s">
        <v>45</v>
      </c>
      <c r="C51" s="60">
        <v>43</v>
      </c>
      <c r="D51" s="86" t="s">
        <v>45</v>
      </c>
      <c r="E51" s="60">
        <v>1000</v>
      </c>
      <c r="F51" s="60">
        <v>1000</v>
      </c>
      <c r="G51" s="60"/>
      <c r="H51" s="60"/>
      <c r="I51" s="60">
        <f t="shared" si="0"/>
        <v>1000</v>
      </c>
      <c r="J51" s="60">
        <v>0</v>
      </c>
      <c r="K51" s="60">
        <v>0</v>
      </c>
      <c r="L51" s="60"/>
      <c r="M51" s="60"/>
      <c r="N51" s="60"/>
      <c r="O51" s="60"/>
      <c r="P51" s="60"/>
      <c r="Q51" s="60">
        <v>0</v>
      </c>
      <c r="R51" s="60">
        <v>1000</v>
      </c>
      <c r="S51" s="104">
        <f t="shared" si="1"/>
        <v>0</v>
      </c>
      <c r="T51" s="104">
        <f t="shared" si="2"/>
        <v>1</v>
      </c>
    </row>
    <row r="52" spans="1:20" ht="18.75" customHeight="1">
      <c r="A52" s="179">
        <v>18</v>
      </c>
      <c r="B52" s="180" t="s">
        <v>46</v>
      </c>
      <c r="C52" s="60">
        <v>44</v>
      </c>
      <c r="D52" s="86" t="s">
        <v>47</v>
      </c>
      <c r="E52" s="60">
        <v>2500</v>
      </c>
      <c r="F52" s="60">
        <v>2500</v>
      </c>
      <c r="G52" s="60"/>
      <c r="H52" s="60"/>
      <c r="I52" s="60">
        <f t="shared" si="0"/>
        <v>2500</v>
      </c>
      <c r="J52" s="60">
        <v>0</v>
      </c>
      <c r="K52" s="60">
        <v>2200</v>
      </c>
      <c r="L52" s="60"/>
      <c r="M52" s="60"/>
      <c r="N52" s="60"/>
      <c r="O52" s="60"/>
      <c r="P52" s="60"/>
      <c r="Q52" s="60">
        <v>2200</v>
      </c>
      <c r="R52" s="60">
        <v>300</v>
      </c>
      <c r="S52" s="104">
        <f t="shared" si="1"/>
        <v>0.88</v>
      </c>
      <c r="T52" s="104">
        <f t="shared" si="2"/>
        <v>0.12</v>
      </c>
    </row>
    <row r="53" spans="1:20" ht="18.75" customHeight="1">
      <c r="A53" s="179"/>
      <c r="B53" s="180"/>
      <c r="C53" s="60">
        <v>45</v>
      </c>
      <c r="D53" s="86" t="s">
        <v>48</v>
      </c>
      <c r="E53" s="60">
        <v>7000</v>
      </c>
      <c r="F53" s="60">
        <v>7000</v>
      </c>
      <c r="G53" s="60"/>
      <c r="H53" s="60"/>
      <c r="I53" s="60">
        <f t="shared" si="0"/>
        <v>7000</v>
      </c>
      <c r="J53" s="60">
        <v>0</v>
      </c>
      <c r="K53" s="60">
        <v>7000</v>
      </c>
      <c r="L53" s="60"/>
      <c r="M53" s="60"/>
      <c r="N53" s="60"/>
      <c r="O53" s="60"/>
      <c r="P53" s="60"/>
      <c r="Q53" s="60">
        <v>7000</v>
      </c>
      <c r="R53" s="60">
        <v>0</v>
      </c>
      <c r="S53" s="104">
        <f t="shared" si="1"/>
        <v>1</v>
      </c>
      <c r="T53" s="104">
        <f t="shared" si="2"/>
        <v>0</v>
      </c>
    </row>
    <row r="54" spans="1:20" ht="18.75" customHeight="1">
      <c r="A54" s="59">
        <v>19</v>
      </c>
      <c r="B54" s="95" t="s">
        <v>49</v>
      </c>
      <c r="C54" s="60">
        <v>46</v>
      </c>
      <c r="D54" s="86" t="s">
        <v>50</v>
      </c>
      <c r="E54" s="60">
        <v>11000</v>
      </c>
      <c r="F54" s="60">
        <v>11000</v>
      </c>
      <c r="G54" s="60"/>
      <c r="H54" s="60"/>
      <c r="I54" s="60">
        <f t="shared" si="0"/>
        <v>11000</v>
      </c>
      <c r="J54" s="60">
        <v>0</v>
      </c>
      <c r="K54" s="60">
        <v>9200</v>
      </c>
      <c r="L54" s="60"/>
      <c r="M54" s="60"/>
      <c r="N54" s="60"/>
      <c r="O54" s="60">
        <v>875</v>
      </c>
      <c r="P54" s="60">
        <v>333</v>
      </c>
      <c r="Q54" s="60">
        <v>10408</v>
      </c>
      <c r="R54" s="60">
        <v>592</v>
      </c>
      <c r="S54" s="104">
        <f t="shared" si="1"/>
        <v>0.94618181818181823</v>
      </c>
      <c r="T54" s="104">
        <f t="shared" si="2"/>
        <v>5.3818181818181765E-2</v>
      </c>
    </row>
    <row r="55" spans="1:20" ht="18.75" customHeight="1">
      <c r="A55" s="59">
        <v>20</v>
      </c>
      <c r="B55" s="95" t="s">
        <v>51</v>
      </c>
      <c r="C55" s="60">
        <v>47</v>
      </c>
      <c r="D55" s="86" t="s">
        <v>51</v>
      </c>
      <c r="E55" s="60">
        <v>5000</v>
      </c>
      <c r="F55" s="60">
        <v>5000</v>
      </c>
      <c r="G55" s="60"/>
      <c r="H55" s="60"/>
      <c r="I55" s="60">
        <f t="shared" si="0"/>
        <v>5000</v>
      </c>
      <c r="J55" s="60">
        <v>0</v>
      </c>
      <c r="K55" s="60">
        <v>4350</v>
      </c>
      <c r="L55" s="60">
        <v>696</v>
      </c>
      <c r="M55" s="60"/>
      <c r="N55" s="60"/>
      <c r="O55" s="60"/>
      <c r="P55" s="60"/>
      <c r="Q55" s="60">
        <v>5046</v>
      </c>
      <c r="R55" s="60">
        <v>0</v>
      </c>
      <c r="S55" s="104">
        <f t="shared" si="1"/>
        <v>1.0092000000000001</v>
      </c>
      <c r="T55" s="104">
        <f t="shared" si="2"/>
        <v>-9.200000000000097E-3</v>
      </c>
    </row>
    <row r="56" spans="1:20" ht="18.75" customHeight="1">
      <c r="A56" s="179">
        <v>21</v>
      </c>
      <c r="B56" s="180" t="s">
        <v>52</v>
      </c>
      <c r="C56" s="60">
        <v>48</v>
      </c>
      <c r="D56" s="86" t="s">
        <v>52</v>
      </c>
      <c r="E56" s="60">
        <v>350</v>
      </c>
      <c r="F56" s="60">
        <v>350</v>
      </c>
      <c r="G56" s="60"/>
      <c r="H56" s="60"/>
      <c r="I56" s="60">
        <f t="shared" si="0"/>
        <v>350</v>
      </c>
      <c r="J56" s="60">
        <v>0</v>
      </c>
      <c r="K56" s="60">
        <v>0</v>
      </c>
      <c r="L56" s="60"/>
      <c r="M56" s="60"/>
      <c r="N56" s="60"/>
      <c r="O56" s="60"/>
      <c r="P56" s="60">
        <v>167</v>
      </c>
      <c r="Q56" s="60">
        <v>167</v>
      </c>
      <c r="R56" s="60">
        <v>183</v>
      </c>
      <c r="S56" s="104">
        <f t="shared" si="1"/>
        <v>0.47714285714285715</v>
      </c>
      <c r="T56" s="104">
        <f t="shared" si="2"/>
        <v>0.52285714285714291</v>
      </c>
    </row>
    <row r="57" spans="1:20" ht="18.75" customHeight="1">
      <c r="A57" s="179"/>
      <c r="B57" s="180"/>
      <c r="C57" s="60">
        <v>49</v>
      </c>
      <c r="D57" s="86" t="s">
        <v>53</v>
      </c>
      <c r="E57" s="60">
        <v>10500</v>
      </c>
      <c r="F57" s="60">
        <v>10500</v>
      </c>
      <c r="G57" s="60"/>
      <c r="H57" s="60"/>
      <c r="I57" s="60">
        <f t="shared" si="0"/>
        <v>10500</v>
      </c>
      <c r="J57" s="60">
        <v>0</v>
      </c>
      <c r="K57" s="60">
        <v>10500</v>
      </c>
      <c r="L57" s="60"/>
      <c r="M57" s="60"/>
      <c r="N57" s="60"/>
      <c r="O57" s="60"/>
      <c r="P57" s="60"/>
      <c r="Q57" s="60">
        <v>10500</v>
      </c>
      <c r="R57" s="60">
        <v>0</v>
      </c>
      <c r="S57" s="104">
        <f t="shared" si="1"/>
        <v>1</v>
      </c>
      <c r="T57" s="104">
        <f t="shared" si="2"/>
        <v>0</v>
      </c>
    </row>
    <row r="58" spans="1:20" ht="18.75" customHeight="1">
      <c r="A58" s="179">
        <v>22</v>
      </c>
      <c r="B58" s="180" t="s">
        <v>54</v>
      </c>
      <c r="C58" s="60">
        <v>50</v>
      </c>
      <c r="D58" s="86" t="s">
        <v>54</v>
      </c>
      <c r="E58" s="60">
        <v>3200</v>
      </c>
      <c r="F58" s="60">
        <v>3200</v>
      </c>
      <c r="G58" s="60"/>
      <c r="H58" s="60"/>
      <c r="I58" s="60">
        <f t="shared" si="0"/>
        <v>3200</v>
      </c>
      <c r="J58" s="60">
        <v>0</v>
      </c>
      <c r="K58" s="60">
        <v>3200</v>
      </c>
      <c r="L58" s="60"/>
      <c r="M58" s="60"/>
      <c r="N58" s="60"/>
      <c r="O58" s="60"/>
      <c r="P58" s="60"/>
      <c r="Q58" s="60">
        <v>3200</v>
      </c>
      <c r="R58" s="60">
        <v>0</v>
      </c>
      <c r="S58" s="104">
        <f t="shared" si="1"/>
        <v>1</v>
      </c>
      <c r="T58" s="104">
        <f t="shared" si="2"/>
        <v>0</v>
      </c>
    </row>
    <row r="59" spans="1:20" ht="18.75" customHeight="1">
      <c r="A59" s="179"/>
      <c r="B59" s="180"/>
      <c r="C59" s="60">
        <v>51</v>
      </c>
      <c r="D59" s="86" t="s">
        <v>55</v>
      </c>
      <c r="E59" s="60">
        <v>500</v>
      </c>
      <c r="F59" s="60">
        <v>500</v>
      </c>
      <c r="G59" s="60"/>
      <c r="H59" s="60"/>
      <c r="I59" s="60">
        <f t="shared" si="0"/>
        <v>500</v>
      </c>
      <c r="J59" s="60">
        <v>0</v>
      </c>
      <c r="K59" s="60">
        <v>0</v>
      </c>
      <c r="L59" s="60"/>
      <c r="M59" s="60"/>
      <c r="N59" s="60"/>
      <c r="O59" s="60"/>
      <c r="P59" s="60"/>
      <c r="Q59" s="60">
        <v>0</v>
      </c>
      <c r="R59" s="60">
        <v>500</v>
      </c>
      <c r="S59" s="104">
        <f t="shared" si="1"/>
        <v>0</v>
      </c>
      <c r="T59" s="104">
        <f t="shared" si="2"/>
        <v>1</v>
      </c>
    </row>
    <row r="60" spans="1:20" ht="18.75" customHeight="1">
      <c r="A60" s="179"/>
      <c r="B60" s="180"/>
      <c r="C60" s="60">
        <v>52</v>
      </c>
      <c r="D60" s="86" t="s">
        <v>56</v>
      </c>
      <c r="E60" s="60">
        <v>5000</v>
      </c>
      <c r="F60" s="60">
        <v>6264</v>
      </c>
      <c r="G60" s="60"/>
      <c r="H60" s="60"/>
      <c r="I60" s="60">
        <f t="shared" si="0"/>
        <v>6264</v>
      </c>
      <c r="J60" s="60">
        <v>0</v>
      </c>
      <c r="K60" s="60">
        <v>5000</v>
      </c>
      <c r="L60" s="60">
        <v>587</v>
      </c>
      <c r="M60" s="60"/>
      <c r="N60" s="60"/>
      <c r="O60" s="60"/>
      <c r="P60" s="60"/>
      <c r="Q60" s="60">
        <v>5587</v>
      </c>
      <c r="R60" s="60">
        <v>677</v>
      </c>
      <c r="S60" s="104">
        <f t="shared" si="1"/>
        <v>0.8919220945083014</v>
      </c>
      <c r="T60" s="104">
        <f t="shared" si="2"/>
        <v>0.1080779054916986</v>
      </c>
    </row>
    <row r="61" spans="1:20" ht="18.75" customHeight="1">
      <c r="A61" s="179">
        <v>23</v>
      </c>
      <c r="B61" s="180" t="s">
        <v>57</v>
      </c>
      <c r="C61" s="60">
        <v>53</v>
      </c>
      <c r="D61" s="86" t="s">
        <v>57</v>
      </c>
      <c r="E61" s="60">
        <v>10400</v>
      </c>
      <c r="F61" s="60">
        <v>10400</v>
      </c>
      <c r="G61" s="60"/>
      <c r="H61" s="60"/>
      <c r="I61" s="60">
        <f t="shared" si="0"/>
        <v>10400</v>
      </c>
      <c r="J61" s="60">
        <v>0</v>
      </c>
      <c r="K61" s="60">
        <v>3800</v>
      </c>
      <c r="L61" s="60">
        <v>4600</v>
      </c>
      <c r="M61" s="60"/>
      <c r="N61" s="60"/>
      <c r="O61" s="60"/>
      <c r="P61" s="60"/>
      <c r="Q61" s="60">
        <v>8400</v>
      </c>
      <c r="R61" s="60">
        <v>2000</v>
      </c>
      <c r="S61" s="104">
        <f t="shared" si="1"/>
        <v>0.80769230769230771</v>
      </c>
      <c r="T61" s="104">
        <f t="shared" si="2"/>
        <v>0.19230769230769229</v>
      </c>
    </row>
    <row r="62" spans="1:20" ht="18.75" customHeight="1">
      <c r="A62" s="179"/>
      <c r="B62" s="180"/>
      <c r="C62" s="60">
        <v>54</v>
      </c>
      <c r="D62" s="86" t="s">
        <v>58</v>
      </c>
      <c r="E62" s="60">
        <v>500</v>
      </c>
      <c r="F62" s="60">
        <v>500</v>
      </c>
      <c r="G62" s="60"/>
      <c r="H62" s="60"/>
      <c r="I62" s="60">
        <f t="shared" si="0"/>
        <v>500</v>
      </c>
      <c r="J62" s="60">
        <v>0</v>
      </c>
      <c r="K62" s="60">
        <v>0</v>
      </c>
      <c r="L62" s="60"/>
      <c r="M62" s="60"/>
      <c r="N62" s="60"/>
      <c r="O62" s="60"/>
      <c r="P62" s="60"/>
      <c r="Q62" s="60">
        <v>0</v>
      </c>
      <c r="R62" s="60">
        <v>500</v>
      </c>
      <c r="S62" s="104">
        <f t="shared" si="1"/>
        <v>0</v>
      </c>
      <c r="T62" s="104">
        <f t="shared" si="2"/>
        <v>1</v>
      </c>
    </row>
    <row r="63" spans="1:20" ht="18.75" customHeight="1">
      <c r="A63" s="179"/>
      <c r="B63" s="180"/>
      <c r="C63" s="60">
        <v>55</v>
      </c>
      <c r="D63" s="86" t="s">
        <v>59</v>
      </c>
      <c r="E63" s="60">
        <v>11800</v>
      </c>
      <c r="F63" s="60">
        <v>11800</v>
      </c>
      <c r="G63" s="60"/>
      <c r="H63" s="60"/>
      <c r="I63" s="60">
        <f t="shared" si="0"/>
        <v>11800</v>
      </c>
      <c r="J63" s="60">
        <v>0</v>
      </c>
      <c r="K63" s="60">
        <v>10000</v>
      </c>
      <c r="L63" s="60"/>
      <c r="M63" s="60">
        <v>800</v>
      </c>
      <c r="N63" s="60"/>
      <c r="O63" s="60"/>
      <c r="P63" s="60"/>
      <c r="Q63" s="60">
        <v>10800</v>
      </c>
      <c r="R63" s="60">
        <v>1000</v>
      </c>
      <c r="S63" s="104">
        <f t="shared" si="1"/>
        <v>0.9152542372881356</v>
      </c>
      <c r="T63" s="104">
        <f t="shared" si="2"/>
        <v>8.4745762711864403E-2</v>
      </c>
    </row>
    <row r="64" spans="1:20" ht="18.75" customHeight="1">
      <c r="A64" s="179">
        <v>24</v>
      </c>
      <c r="B64" s="180" t="s">
        <v>60</v>
      </c>
      <c r="C64" s="60">
        <v>56</v>
      </c>
      <c r="D64" s="86" t="s">
        <v>60</v>
      </c>
      <c r="E64" s="60">
        <v>4500</v>
      </c>
      <c r="F64" s="60">
        <v>4500</v>
      </c>
      <c r="G64" s="60"/>
      <c r="H64" s="60"/>
      <c r="I64" s="60">
        <f t="shared" si="0"/>
        <v>4500</v>
      </c>
      <c r="J64" s="60">
        <v>0</v>
      </c>
      <c r="K64" s="60">
        <v>4500</v>
      </c>
      <c r="L64" s="60"/>
      <c r="M64" s="60"/>
      <c r="N64" s="60"/>
      <c r="O64" s="60"/>
      <c r="P64" s="60"/>
      <c r="Q64" s="60">
        <v>4500</v>
      </c>
      <c r="R64" s="60">
        <v>0</v>
      </c>
      <c r="S64" s="104">
        <f t="shared" si="1"/>
        <v>1</v>
      </c>
      <c r="T64" s="104">
        <f t="shared" si="2"/>
        <v>0</v>
      </c>
    </row>
    <row r="65" spans="1:20" ht="18.75" customHeight="1">
      <c r="A65" s="179"/>
      <c r="B65" s="180"/>
      <c r="C65" s="60">
        <v>57</v>
      </c>
      <c r="D65" s="86" t="s">
        <v>61</v>
      </c>
      <c r="E65" s="60">
        <v>2700</v>
      </c>
      <c r="F65" s="60">
        <v>2700</v>
      </c>
      <c r="G65" s="60"/>
      <c r="H65" s="60"/>
      <c r="I65" s="60">
        <f t="shared" si="0"/>
        <v>2700</v>
      </c>
      <c r="J65" s="60">
        <v>0</v>
      </c>
      <c r="K65" s="60">
        <v>0</v>
      </c>
      <c r="L65" s="60">
        <v>2700</v>
      </c>
      <c r="M65" s="60"/>
      <c r="N65" s="60"/>
      <c r="O65" s="60"/>
      <c r="P65" s="60"/>
      <c r="Q65" s="60">
        <v>2700</v>
      </c>
      <c r="R65" s="60">
        <v>0</v>
      </c>
      <c r="S65" s="104">
        <f t="shared" si="1"/>
        <v>1</v>
      </c>
      <c r="T65" s="104">
        <f t="shared" si="2"/>
        <v>0</v>
      </c>
    </row>
    <row r="66" spans="1:20" ht="18.75" customHeight="1">
      <c r="A66" s="179"/>
      <c r="B66" s="180"/>
      <c r="C66" s="60">
        <v>58</v>
      </c>
      <c r="D66" s="86" t="s">
        <v>62</v>
      </c>
      <c r="E66" s="60">
        <v>500</v>
      </c>
      <c r="F66" s="60">
        <v>500</v>
      </c>
      <c r="G66" s="60"/>
      <c r="H66" s="60"/>
      <c r="I66" s="60">
        <f t="shared" si="0"/>
        <v>500</v>
      </c>
      <c r="J66" s="60">
        <v>0</v>
      </c>
      <c r="K66" s="60">
        <v>0</v>
      </c>
      <c r="L66" s="60"/>
      <c r="M66" s="60"/>
      <c r="N66" s="60"/>
      <c r="O66" s="60"/>
      <c r="P66" s="60">
        <v>250</v>
      </c>
      <c r="Q66" s="60">
        <v>250</v>
      </c>
      <c r="R66" s="60">
        <v>250</v>
      </c>
      <c r="S66" s="104">
        <f t="shared" si="1"/>
        <v>0.5</v>
      </c>
      <c r="T66" s="104">
        <f t="shared" si="2"/>
        <v>0.5</v>
      </c>
    </row>
    <row r="67" spans="1:20" ht="18.75" customHeight="1">
      <c r="A67" s="179">
        <v>25</v>
      </c>
      <c r="B67" s="180" t="s">
        <v>63</v>
      </c>
      <c r="C67" s="60">
        <v>59</v>
      </c>
      <c r="D67" s="86" t="s">
        <v>64</v>
      </c>
      <c r="E67" s="60">
        <v>1000</v>
      </c>
      <c r="F67" s="60">
        <v>1000</v>
      </c>
      <c r="G67" s="60"/>
      <c r="H67" s="60"/>
      <c r="I67" s="60">
        <f t="shared" si="0"/>
        <v>1000</v>
      </c>
      <c r="J67" s="60">
        <v>0</v>
      </c>
      <c r="K67" s="60">
        <v>1000</v>
      </c>
      <c r="L67" s="60"/>
      <c r="M67" s="60"/>
      <c r="N67" s="60"/>
      <c r="O67" s="60"/>
      <c r="P67" s="60"/>
      <c r="Q67" s="60">
        <v>1000</v>
      </c>
      <c r="R67" s="60">
        <v>0</v>
      </c>
      <c r="S67" s="104">
        <f t="shared" si="1"/>
        <v>1</v>
      </c>
      <c r="T67" s="104">
        <f t="shared" si="2"/>
        <v>0</v>
      </c>
    </row>
    <row r="68" spans="1:20" ht="18.75" customHeight="1">
      <c r="A68" s="179"/>
      <c r="B68" s="180"/>
      <c r="C68" s="60">
        <v>60</v>
      </c>
      <c r="D68" s="86" t="s">
        <v>65</v>
      </c>
      <c r="E68" s="60">
        <v>1000</v>
      </c>
      <c r="F68" s="60">
        <v>1000</v>
      </c>
      <c r="G68" s="60"/>
      <c r="H68" s="60"/>
      <c r="I68" s="60">
        <f t="shared" si="0"/>
        <v>1000</v>
      </c>
      <c r="J68" s="60">
        <v>0</v>
      </c>
      <c r="K68" s="60">
        <v>0</v>
      </c>
      <c r="L68" s="60"/>
      <c r="M68" s="60"/>
      <c r="N68" s="60"/>
      <c r="O68" s="60"/>
      <c r="P68" s="60"/>
      <c r="Q68" s="60">
        <v>0</v>
      </c>
      <c r="R68" s="60">
        <v>1000</v>
      </c>
      <c r="S68" s="104">
        <f t="shared" si="1"/>
        <v>0</v>
      </c>
      <c r="T68" s="104">
        <f t="shared" si="2"/>
        <v>1</v>
      </c>
    </row>
    <row r="69" spans="1:20" ht="18.75" customHeight="1">
      <c r="A69" s="179"/>
      <c r="B69" s="180"/>
      <c r="C69" s="60">
        <v>61</v>
      </c>
      <c r="D69" s="86" t="s">
        <v>66</v>
      </c>
      <c r="E69" s="60">
        <v>6000</v>
      </c>
      <c r="F69" s="60">
        <v>6000</v>
      </c>
      <c r="G69" s="60"/>
      <c r="H69" s="60"/>
      <c r="I69" s="60">
        <f t="shared" si="0"/>
        <v>6000</v>
      </c>
      <c r="J69" s="60">
        <v>0</v>
      </c>
      <c r="K69" s="60">
        <v>6000</v>
      </c>
      <c r="L69" s="60"/>
      <c r="M69" s="60"/>
      <c r="N69" s="60"/>
      <c r="O69" s="60"/>
      <c r="P69" s="60"/>
      <c r="Q69" s="60">
        <v>6000</v>
      </c>
      <c r="R69" s="60">
        <v>0</v>
      </c>
      <c r="S69" s="104">
        <f t="shared" si="1"/>
        <v>1</v>
      </c>
      <c r="T69" s="104">
        <f t="shared" si="2"/>
        <v>0</v>
      </c>
    </row>
    <row r="70" spans="1:20" ht="18.75" customHeight="1">
      <c r="A70" s="59">
        <v>26</v>
      </c>
      <c r="B70" s="95" t="s">
        <v>67</v>
      </c>
      <c r="C70" s="60">
        <v>62</v>
      </c>
      <c r="D70" s="86" t="s">
        <v>67</v>
      </c>
      <c r="E70" s="60">
        <v>12100</v>
      </c>
      <c r="F70" s="60">
        <v>14149</v>
      </c>
      <c r="G70" s="60">
        <v>2000</v>
      </c>
      <c r="H70" s="60">
        <v>1000</v>
      </c>
      <c r="I70" s="60">
        <f t="shared" si="0"/>
        <v>17149</v>
      </c>
      <c r="J70" s="60">
        <v>0</v>
      </c>
      <c r="K70" s="60">
        <v>9800</v>
      </c>
      <c r="L70" s="60">
        <v>6349</v>
      </c>
      <c r="M70" s="60"/>
      <c r="N70" s="60">
        <v>1000</v>
      </c>
      <c r="O70" s="60"/>
      <c r="P70" s="60"/>
      <c r="Q70" s="60">
        <v>17149</v>
      </c>
      <c r="R70" s="60">
        <v>0</v>
      </c>
      <c r="S70" s="104">
        <f t="shared" si="1"/>
        <v>1</v>
      </c>
      <c r="T70" s="104">
        <f t="shared" si="2"/>
        <v>0</v>
      </c>
    </row>
    <row r="71" spans="1:20" ht="18.75" customHeight="1">
      <c r="A71" s="179">
        <v>27</v>
      </c>
      <c r="B71" s="180" t="s">
        <v>77</v>
      </c>
      <c r="C71" s="60">
        <v>63</v>
      </c>
      <c r="D71" s="86" t="s">
        <v>77</v>
      </c>
      <c r="E71" s="60">
        <v>500</v>
      </c>
      <c r="F71" s="60">
        <v>500</v>
      </c>
      <c r="G71" s="60"/>
      <c r="H71" s="60"/>
      <c r="I71" s="60">
        <f t="shared" si="0"/>
        <v>500</v>
      </c>
      <c r="J71" s="60">
        <v>0</v>
      </c>
      <c r="K71" s="60">
        <v>0</v>
      </c>
      <c r="L71" s="60"/>
      <c r="M71" s="60"/>
      <c r="N71" s="60"/>
      <c r="O71" s="60"/>
      <c r="P71" s="60"/>
      <c r="Q71" s="60">
        <v>0</v>
      </c>
      <c r="R71" s="60">
        <v>500</v>
      </c>
      <c r="S71" s="104">
        <f t="shared" si="1"/>
        <v>0</v>
      </c>
      <c r="T71" s="104">
        <f t="shared" si="2"/>
        <v>1</v>
      </c>
    </row>
    <row r="72" spans="1:20" ht="18.75" customHeight="1">
      <c r="A72" s="179"/>
      <c r="B72" s="180"/>
      <c r="C72" s="60">
        <v>64</v>
      </c>
      <c r="D72" s="86" t="s">
        <v>78</v>
      </c>
      <c r="E72" s="60">
        <v>5000</v>
      </c>
      <c r="F72" s="60">
        <v>5000</v>
      </c>
      <c r="G72" s="60"/>
      <c r="H72" s="60"/>
      <c r="I72" s="60">
        <f t="shared" si="0"/>
        <v>5000</v>
      </c>
      <c r="J72" s="60">
        <v>0</v>
      </c>
      <c r="K72" s="60">
        <v>4200</v>
      </c>
      <c r="L72" s="60"/>
      <c r="M72" s="60"/>
      <c r="N72" s="60"/>
      <c r="O72" s="60"/>
      <c r="P72" s="60"/>
      <c r="Q72" s="60">
        <v>4200</v>
      </c>
      <c r="R72" s="60">
        <v>800</v>
      </c>
      <c r="S72" s="104">
        <f t="shared" si="1"/>
        <v>0.84</v>
      </c>
      <c r="T72" s="104">
        <f t="shared" si="2"/>
        <v>0.16000000000000003</v>
      </c>
    </row>
    <row r="73" spans="1:20" ht="18.75" customHeight="1">
      <c r="A73" s="179"/>
      <c r="B73" s="180"/>
      <c r="C73" s="60">
        <v>65</v>
      </c>
      <c r="D73" s="86" t="s">
        <v>79</v>
      </c>
      <c r="E73" s="60">
        <v>5000</v>
      </c>
      <c r="F73" s="60">
        <v>5000</v>
      </c>
      <c r="G73" s="60"/>
      <c r="H73" s="60"/>
      <c r="I73" s="60">
        <f t="shared" ref="I73:I76" si="3">F73+G73+H73</f>
        <v>5000</v>
      </c>
      <c r="J73" s="60">
        <v>0</v>
      </c>
      <c r="K73" s="60">
        <v>5000</v>
      </c>
      <c r="L73" s="60"/>
      <c r="M73" s="60"/>
      <c r="N73" s="60"/>
      <c r="O73" s="60"/>
      <c r="P73" s="60"/>
      <c r="Q73" s="60">
        <v>5000</v>
      </c>
      <c r="R73" s="60">
        <v>0</v>
      </c>
      <c r="S73" s="104">
        <f t="shared" ref="S73:S77" si="4">Q73/(F73+G73+H73)</f>
        <v>1</v>
      </c>
      <c r="T73" s="104">
        <f t="shared" ref="T73:T77" si="5">1-S73</f>
        <v>0</v>
      </c>
    </row>
    <row r="74" spans="1:20" ht="18.75" customHeight="1">
      <c r="A74" s="59">
        <v>28</v>
      </c>
      <c r="B74" s="95" t="s">
        <v>80</v>
      </c>
      <c r="C74" s="60">
        <v>66</v>
      </c>
      <c r="D74" s="86" t="s">
        <v>80</v>
      </c>
      <c r="E74" s="60">
        <v>3500</v>
      </c>
      <c r="F74" s="60">
        <v>4350</v>
      </c>
      <c r="G74" s="60"/>
      <c r="H74" s="60"/>
      <c r="I74" s="60">
        <f t="shared" si="3"/>
        <v>4350</v>
      </c>
      <c r="J74" s="60">
        <v>0</v>
      </c>
      <c r="K74" s="60">
        <v>3500</v>
      </c>
      <c r="L74" s="60">
        <v>840</v>
      </c>
      <c r="M74" s="60"/>
      <c r="N74" s="60"/>
      <c r="O74" s="60"/>
      <c r="P74" s="60"/>
      <c r="Q74" s="60">
        <v>4340</v>
      </c>
      <c r="R74" s="60">
        <v>10</v>
      </c>
      <c r="S74" s="104">
        <f t="shared" si="4"/>
        <v>0.99770114942528731</v>
      </c>
      <c r="T74" s="104">
        <f t="shared" si="5"/>
        <v>2.2988505747126853E-3</v>
      </c>
    </row>
    <row r="75" spans="1:20" ht="18.75" customHeight="1">
      <c r="A75" s="59">
        <v>29</v>
      </c>
      <c r="B75" s="95" t="s">
        <v>81</v>
      </c>
      <c r="C75" s="60">
        <v>67</v>
      </c>
      <c r="D75" s="86" t="s">
        <v>81</v>
      </c>
      <c r="E75" s="60">
        <v>5000</v>
      </c>
      <c r="F75" s="60">
        <v>5000</v>
      </c>
      <c r="G75" s="60">
        <v>600</v>
      </c>
      <c r="H75" s="60"/>
      <c r="I75" s="60">
        <f t="shared" si="3"/>
        <v>5600</v>
      </c>
      <c r="J75" s="60">
        <v>0</v>
      </c>
      <c r="K75" s="60">
        <v>4860</v>
      </c>
      <c r="L75" s="60">
        <v>174</v>
      </c>
      <c r="M75" s="60"/>
      <c r="N75" s="60">
        <v>600</v>
      </c>
      <c r="O75" s="60"/>
      <c r="P75" s="60"/>
      <c r="Q75" s="60">
        <v>5634</v>
      </c>
      <c r="R75" s="60">
        <v>0</v>
      </c>
      <c r="S75" s="104">
        <f t="shared" si="4"/>
        <v>1.0060714285714285</v>
      </c>
      <c r="T75" s="104">
        <f t="shared" si="5"/>
        <v>-6.0714285714285054E-3</v>
      </c>
    </row>
    <row r="76" spans="1:20" ht="18.75" customHeight="1">
      <c r="A76" s="59">
        <v>30</v>
      </c>
      <c r="B76" s="95" t="s">
        <v>91</v>
      </c>
      <c r="C76" s="60">
        <v>68</v>
      </c>
      <c r="D76" s="86" t="s">
        <v>91</v>
      </c>
      <c r="E76" s="60">
        <v>6500</v>
      </c>
      <c r="F76" s="60">
        <v>7764</v>
      </c>
      <c r="G76" s="60"/>
      <c r="H76" s="60"/>
      <c r="I76" s="60">
        <f t="shared" si="3"/>
        <v>7764</v>
      </c>
      <c r="J76" s="60">
        <v>0</v>
      </c>
      <c r="K76" s="60">
        <v>5000</v>
      </c>
      <c r="L76" s="60">
        <v>1978</v>
      </c>
      <c r="M76" s="60"/>
      <c r="N76" s="60"/>
      <c r="O76" s="60"/>
      <c r="P76" s="60"/>
      <c r="Q76" s="60">
        <v>6978</v>
      </c>
      <c r="R76" s="60">
        <v>786</v>
      </c>
      <c r="S76" s="104">
        <f t="shared" si="4"/>
        <v>0.89876352395672332</v>
      </c>
      <c r="T76" s="104">
        <f t="shared" si="5"/>
        <v>0.10123647604327668</v>
      </c>
    </row>
    <row r="77" spans="1:20" ht="34.5" customHeight="1">
      <c r="A77" s="88"/>
      <c r="B77" s="99"/>
      <c r="C77" s="99"/>
      <c r="D77" s="88" t="s">
        <v>10</v>
      </c>
      <c r="E77" s="103">
        <f>SUM(E8:E76)</f>
        <v>519800</v>
      </c>
      <c r="F77" s="103">
        <f t="shared" ref="F77:R77" si="6">SUM(F8:F76)</f>
        <v>563295</v>
      </c>
      <c r="G77" s="103">
        <f t="shared" si="6"/>
        <v>2600</v>
      </c>
      <c r="H77" s="103">
        <f t="shared" si="6"/>
        <v>17137</v>
      </c>
      <c r="I77" s="103">
        <f>F77+G77+H77</f>
        <v>583032</v>
      </c>
      <c r="J77" s="103">
        <f t="shared" si="6"/>
        <v>169490</v>
      </c>
      <c r="K77" s="103">
        <f t="shared" si="6"/>
        <v>215644</v>
      </c>
      <c r="L77" s="103">
        <f t="shared" si="6"/>
        <v>37791</v>
      </c>
      <c r="M77" s="103">
        <f t="shared" si="6"/>
        <v>15650</v>
      </c>
      <c r="N77" s="103">
        <f t="shared" si="6"/>
        <v>3426</v>
      </c>
      <c r="O77" s="103">
        <f t="shared" si="6"/>
        <v>875</v>
      </c>
      <c r="P77" s="103">
        <f t="shared" si="6"/>
        <v>14959</v>
      </c>
      <c r="Q77" s="103">
        <f t="shared" si="6"/>
        <v>472327</v>
      </c>
      <c r="R77" s="103">
        <f t="shared" si="6"/>
        <v>110790</v>
      </c>
      <c r="S77" s="105">
        <f t="shared" si="4"/>
        <v>0.81012191440607029</v>
      </c>
      <c r="T77" s="105">
        <f t="shared" si="5"/>
        <v>0.18987808559392971</v>
      </c>
    </row>
    <row r="78" spans="1:20" ht="15" customHeight="1">
      <c r="A78" s="53"/>
      <c r="B78" s="40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</row>
    <row r="79" spans="1:20" ht="22.5" customHeight="1"/>
    <row r="80" spans="1:20" ht="33" customHeight="1"/>
    <row r="81" ht="24.95" customHeight="1"/>
    <row r="82" ht="34.5" customHeight="1"/>
    <row r="83" ht="24.95" customHeight="1"/>
    <row r="84" ht="24.95" customHeight="1"/>
    <row r="85" ht="30.75" customHeight="1"/>
  </sheetData>
  <mergeCells count="51">
    <mergeCell ref="A1:T1"/>
    <mergeCell ref="G5:H5"/>
    <mergeCell ref="B10:B15"/>
    <mergeCell ref="A10:A15"/>
    <mergeCell ref="B16:B20"/>
    <mergeCell ref="A16:A20"/>
    <mergeCell ref="C5:C6"/>
    <mergeCell ref="J5:P5"/>
    <mergeCell ref="Q5:Q6"/>
    <mergeCell ref="A2:T2"/>
    <mergeCell ref="A3:T3"/>
    <mergeCell ref="A4:T4"/>
    <mergeCell ref="S5:S6"/>
    <mergeCell ref="T5:T6"/>
    <mergeCell ref="A5:A6"/>
    <mergeCell ref="R5:R6"/>
    <mergeCell ref="E5:F5"/>
    <mergeCell ref="A8:A9"/>
    <mergeCell ref="B8:B9"/>
    <mergeCell ref="A21:A23"/>
    <mergeCell ref="B21:B23"/>
    <mergeCell ref="B5:B6"/>
    <mergeCell ref="D5:D6"/>
    <mergeCell ref="A34:A36"/>
    <mergeCell ref="B34:B36"/>
    <mergeCell ref="A24:A26"/>
    <mergeCell ref="B24:B26"/>
    <mergeCell ref="A27:A32"/>
    <mergeCell ref="B27:B32"/>
    <mergeCell ref="B46:B47"/>
    <mergeCell ref="A40:A43"/>
    <mergeCell ref="B40:B43"/>
    <mergeCell ref="B38:B39"/>
    <mergeCell ref="A38:A39"/>
    <mergeCell ref="A44:A45"/>
    <mergeCell ref="A71:A73"/>
    <mergeCell ref="B71:B73"/>
    <mergeCell ref="B56:B57"/>
    <mergeCell ref="B44:B45"/>
    <mergeCell ref="A61:A63"/>
    <mergeCell ref="B61:B63"/>
    <mergeCell ref="A64:A66"/>
    <mergeCell ref="B64:B66"/>
    <mergeCell ref="A67:A69"/>
    <mergeCell ref="B67:B69"/>
    <mergeCell ref="A58:A60"/>
    <mergeCell ref="B58:B60"/>
    <mergeCell ref="A52:A53"/>
    <mergeCell ref="B52:B53"/>
    <mergeCell ref="A56:A57"/>
    <mergeCell ref="A46:A4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2" manualBreakCount="2">
    <brk id="34" max="18" man="1"/>
    <brk id="77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view="pageBreakPreview" zoomScale="60" workbookViewId="0">
      <selection activeCell="I35" sqref="I35"/>
    </sheetView>
  </sheetViews>
  <sheetFormatPr defaultRowHeight="15"/>
  <cols>
    <col min="1" max="1" width="6.140625" customWidth="1"/>
    <col min="2" max="2" width="23.42578125" customWidth="1"/>
    <col min="3" max="6" width="15.7109375" customWidth="1"/>
  </cols>
  <sheetData>
    <row r="1" spans="1:6" ht="36" customHeight="1">
      <c r="A1" s="186"/>
      <c r="B1" s="186"/>
      <c r="C1" s="186"/>
      <c r="D1" s="186"/>
    </row>
    <row r="2" spans="1:6" ht="25.5" customHeight="1">
      <c r="A2" s="198" t="s">
        <v>165</v>
      </c>
      <c r="B2" s="198"/>
      <c r="C2" s="198"/>
      <c r="D2" s="198"/>
      <c r="E2" s="198"/>
      <c r="F2" s="198"/>
    </row>
    <row r="3" spans="1:6" ht="18.75" customHeight="1">
      <c r="A3" s="193"/>
      <c r="B3" s="193"/>
      <c r="C3" s="193"/>
      <c r="D3" s="193"/>
      <c r="E3" s="193"/>
      <c r="F3" s="193"/>
    </row>
    <row r="4" spans="1:6" ht="18.75" customHeight="1">
      <c r="A4" s="198" t="s">
        <v>203</v>
      </c>
      <c r="B4" s="198"/>
      <c r="C4" s="198"/>
      <c r="D4" s="198"/>
      <c r="E4" s="198"/>
      <c r="F4" s="198"/>
    </row>
    <row r="5" spans="1:6" ht="18.75" customHeight="1">
      <c r="A5" s="193" t="s">
        <v>164</v>
      </c>
      <c r="B5" s="193"/>
      <c r="C5" s="193"/>
      <c r="D5" s="193"/>
      <c r="E5" s="193"/>
      <c r="F5" s="193"/>
    </row>
    <row r="6" spans="1:6" ht="18.75" customHeight="1">
      <c r="A6" s="106"/>
      <c r="B6" s="106"/>
      <c r="C6" s="106"/>
      <c r="D6" s="106"/>
      <c r="E6" s="106"/>
      <c r="F6" s="106"/>
    </row>
    <row r="7" spans="1:6" ht="28.5">
      <c r="A7" s="201" t="s">
        <v>139</v>
      </c>
      <c r="B7" s="201" t="s">
        <v>140</v>
      </c>
      <c r="C7" s="96" t="s">
        <v>142</v>
      </c>
      <c r="D7" s="96" t="s">
        <v>143</v>
      </c>
      <c r="E7" s="96" t="s">
        <v>142</v>
      </c>
      <c r="F7" s="96" t="s">
        <v>143</v>
      </c>
    </row>
    <row r="8" spans="1:6" ht="25.5" customHeight="1">
      <c r="A8" s="202"/>
      <c r="B8" s="202"/>
      <c r="C8" s="199" t="s">
        <v>201</v>
      </c>
      <c r="D8" s="200"/>
      <c r="E8" s="199" t="s">
        <v>202</v>
      </c>
      <c r="F8" s="200"/>
    </row>
    <row r="9" spans="1:6" ht="24" customHeight="1">
      <c r="A9" s="89">
        <v>1</v>
      </c>
      <c r="B9" s="66" t="s">
        <v>7</v>
      </c>
      <c r="C9" s="108">
        <v>183982</v>
      </c>
      <c r="D9" s="90">
        <v>0.316</v>
      </c>
      <c r="E9" s="107">
        <f>'Depot Wise Details'!J77</f>
        <v>169490</v>
      </c>
      <c r="F9" s="90">
        <f>E9/E25</f>
        <v>0.29070445533006767</v>
      </c>
    </row>
    <row r="10" spans="1:6" ht="24" customHeight="1">
      <c r="A10" s="89">
        <v>2</v>
      </c>
      <c r="B10" s="66" t="s">
        <v>141</v>
      </c>
      <c r="C10" s="108">
        <v>218976</v>
      </c>
      <c r="D10" s="90">
        <v>0.36899999999999999</v>
      </c>
      <c r="E10" s="107">
        <f>'Depot Wise Details'!K77</f>
        <v>215644</v>
      </c>
      <c r="F10" s="90">
        <f>E10/E25</f>
        <v>0.36986649103308222</v>
      </c>
    </row>
    <row r="11" spans="1:6" ht="24" customHeight="1">
      <c r="A11" s="89">
        <v>3</v>
      </c>
      <c r="B11" s="66" t="s">
        <v>106</v>
      </c>
      <c r="C11" s="108">
        <v>30819</v>
      </c>
      <c r="D11" s="90">
        <v>5.6000000000000001E-2</v>
      </c>
      <c r="E11" s="107">
        <f>'Depot Wise Details'!L77</f>
        <v>37791</v>
      </c>
      <c r="F11" s="90">
        <f>E11/E25</f>
        <v>6.4818054583624912E-2</v>
      </c>
    </row>
    <row r="12" spans="1:6" ht="24" customHeight="1">
      <c r="A12" s="89">
        <v>4</v>
      </c>
      <c r="B12" s="66" t="s">
        <v>115</v>
      </c>
      <c r="C12" s="108">
        <v>15650</v>
      </c>
      <c r="D12" s="91">
        <v>2.7E-2</v>
      </c>
      <c r="E12" s="107">
        <f>'Depot Wise Details'!M77</f>
        <v>15650</v>
      </c>
      <c r="F12" s="90">
        <f>E12/E25</f>
        <v>2.684243746483898E-2</v>
      </c>
    </row>
    <row r="13" spans="1:6" ht="24" customHeight="1">
      <c r="A13" s="89">
        <v>5</v>
      </c>
      <c r="B13" s="66" t="s">
        <v>105</v>
      </c>
      <c r="C13" s="108">
        <v>0</v>
      </c>
      <c r="D13" s="92">
        <v>0</v>
      </c>
      <c r="E13" s="107">
        <f>'Depot Wise Details'!N77</f>
        <v>3426</v>
      </c>
      <c r="F13" s="90">
        <f>E13/E25</f>
        <v>5.8761783229736965E-3</v>
      </c>
    </row>
    <row r="14" spans="1:6" ht="24" customHeight="1">
      <c r="A14" s="89">
        <v>6</v>
      </c>
      <c r="B14" s="66" t="s">
        <v>9</v>
      </c>
      <c r="C14" s="108">
        <v>16884</v>
      </c>
      <c r="D14" s="91">
        <v>0.03</v>
      </c>
      <c r="E14" s="107">
        <f>'Depot Wise Details'!P77</f>
        <v>14959</v>
      </c>
      <c r="F14" s="90">
        <f>E14/E25</f>
        <v>2.5657253804250883E-2</v>
      </c>
    </row>
    <row r="15" spans="1:6" ht="24" customHeight="1">
      <c r="A15" s="93"/>
      <c r="B15" s="66" t="s">
        <v>10</v>
      </c>
      <c r="C15" s="107">
        <v>466311</v>
      </c>
      <c r="D15" s="91">
        <v>0.8</v>
      </c>
      <c r="E15" s="107">
        <f>'Depot Wise Details'!Q77</f>
        <v>472327</v>
      </c>
      <c r="F15" s="90">
        <f>E15/E25</f>
        <v>0.81012191440607029</v>
      </c>
    </row>
    <row r="18" spans="1:6" ht="18.75">
      <c r="B18" s="109"/>
    </row>
    <row r="19" spans="1:6" ht="43.5" customHeight="1">
      <c r="A19" s="110" t="s">
        <v>139</v>
      </c>
      <c r="B19" s="111" t="s">
        <v>204</v>
      </c>
      <c r="C19" s="189" t="s">
        <v>211</v>
      </c>
      <c r="D19" s="191"/>
      <c r="E19" s="203">
        <v>45809</v>
      </c>
      <c r="F19" s="191"/>
    </row>
    <row r="20" spans="1:6" ht="39" customHeight="1">
      <c r="A20" s="112" t="s">
        <v>213</v>
      </c>
      <c r="B20" s="66" t="s">
        <v>168</v>
      </c>
      <c r="C20" s="204">
        <v>519800</v>
      </c>
      <c r="D20" s="205"/>
      <c r="E20" s="204">
        <f>'Depot Wise Details'!E77</f>
        <v>519800</v>
      </c>
      <c r="F20" s="205"/>
    </row>
    <row r="21" spans="1:6" ht="39" customHeight="1">
      <c r="A21" s="112" t="s">
        <v>214</v>
      </c>
      <c r="B21" s="66" t="s">
        <v>147</v>
      </c>
      <c r="C21" s="204">
        <v>563295</v>
      </c>
      <c r="D21" s="205"/>
      <c r="E21" s="204">
        <f>'Depot Wise Details'!F77</f>
        <v>563295</v>
      </c>
      <c r="F21" s="205"/>
    </row>
    <row r="22" spans="1:6" ht="39" customHeight="1">
      <c r="A22" s="112" t="s">
        <v>215</v>
      </c>
      <c r="B22" s="66" t="s">
        <v>205</v>
      </c>
      <c r="C22" s="204">
        <v>2600</v>
      </c>
      <c r="D22" s="205"/>
      <c r="E22" s="204">
        <f>'Depot Wise Details'!G77</f>
        <v>2600</v>
      </c>
      <c r="F22" s="205"/>
    </row>
    <row r="23" spans="1:6" ht="39" customHeight="1">
      <c r="A23" s="112" t="s">
        <v>214</v>
      </c>
      <c r="B23" s="66" t="s">
        <v>206</v>
      </c>
      <c r="C23" s="204">
        <v>17137</v>
      </c>
      <c r="D23" s="205"/>
      <c r="E23" s="204">
        <f>'Depot Wise Details'!H77</f>
        <v>17137</v>
      </c>
      <c r="F23" s="205"/>
    </row>
    <row r="24" spans="1:6" ht="39" customHeight="1">
      <c r="A24" s="112" t="s">
        <v>217</v>
      </c>
      <c r="B24" s="66" t="s">
        <v>212</v>
      </c>
      <c r="C24" s="204">
        <f>C22+C23</f>
        <v>19737</v>
      </c>
      <c r="D24" s="205"/>
      <c r="E24" s="204">
        <f>E22+E23</f>
        <v>19737</v>
      </c>
      <c r="F24" s="205"/>
    </row>
    <row r="25" spans="1:6" ht="39" customHeight="1">
      <c r="A25" s="112" t="s">
        <v>216</v>
      </c>
      <c r="B25" s="66" t="s">
        <v>207</v>
      </c>
      <c r="C25" s="204">
        <v>583032</v>
      </c>
      <c r="D25" s="205"/>
      <c r="E25" s="204">
        <f>E21+E22+E23</f>
        <v>583032</v>
      </c>
      <c r="F25" s="205"/>
    </row>
    <row r="26" spans="1:6" ht="39" customHeight="1">
      <c r="A26" s="112" t="s">
        <v>218</v>
      </c>
      <c r="B26" s="66" t="s">
        <v>208</v>
      </c>
      <c r="C26" s="204">
        <v>466311</v>
      </c>
      <c r="D26" s="205"/>
      <c r="E26" s="204">
        <f>'Depot Wise Details'!Q77</f>
        <v>472327</v>
      </c>
      <c r="F26" s="205"/>
    </row>
    <row r="27" spans="1:6" ht="39" customHeight="1">
      <c r="A27" s="112" t="s">
        <v>214</v>
      </c>
      <c r="B27" s="66" t="s">
        <v>209</v>
      </c>
      <c r="C27" s="206">
        <f>C26/C25</f>
        <v>0.79980344132054504</v>
      </c>
      <c r="D27" s="207"/>
      <c r="E27" s="206">
        <f>E26/E25</f>
        <v>0.81012191440607029</v>
      </c>
      <c r="F27" s="207"/>
    </row>
    <row r="28" spans="1:6" ht="39" customHeight="1">
      <c r="A28" s="113">
        <v>4</v>
      </c>
      <c r="B28" s="66" t="s">
        <v>210</v>
      </c>
      <c r="C28" s="204">
        <v>117108</v>
      </c>
      <c r="D28" s="205"/>
      <c r="E28" s="204">
        <f>E25-E26</f>
        <v>110705</v>
      </c>
      <c r="F28" s="205"/>
    </row>
  </sheetData>
  <mergeCells count="29">
    <mergeCell ref="E28:F28"/>
    <mergeCell ref="C24:D24"/>
    <mergeCell ref="E24:F24"/>
    <mergeCell ref="C26:D26"/>
    <mergeCell ref="C27:D27"/>
    <mergeCell ref="C28:D28"/>
    <mergeCell ref="E26:F26"/>
    <mergeCell ref="E27:F27"/>
    <mergeCell ref="C25:D25"/>
    <mergeCell ref="E20:F20"/>
    <mergeCell ref="E21:F21"/>
    <mergeCell ref="E22:F22"/>
    <mergeCell ref="E23:F23"/>
    <mergeCell ref="E25:F25"/>
    <mergeCell ref="C20:D20"/>
    <mergeCell ref="C21:D21"/>
    <mergeCell ref="C22:D22"/>
    <mergeCell ref="C23:D23"/>
    <mergeCell ref="C19:D19"/>
    <mergeCell ref="C8:D8"/>
    <mergeCell ref="E8:F8"/>
    <mergeCell ref="B7:B8"/>
    <mergeCell ref="A7:A8"/>
    <mergeCell ref="E19:F19"/>
    <mergeCell ref="A4:F4"/>
    <mergeCell ref="A1:D1"/>
    <mergeCell ref="A2:F2"/>
    <mergeCell ref="A3:F3"/>
    <mergeCell ref="A5:F5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12" sqref="C12:D12"/>
    </sheetView>
  </sheetViews>
  <sheetFormatPr defaultRowHeight="15"/>
  <cols>
    <col min="1" max="2" width="18.5703125" customWidth="1"/>
    <col min="3" max="3" width="15.42578125" customWidth="1"/>
    <col min="4" max="4" width="17.28515625" customWidth="1"/>
    <col min="5" max="5" width="18.140625" customWidth="1"/>
  </cols>
  <sheetData>
    <row r="1" spans="1:6" ht="20.25">
      <c r="A1" s="213" t="s">
        <v>163</v>
      </c>
      <c r="B1" s="213"/>
      <c r="C1" s="213"/>
      <c r="D1" s="213"/>
      <c r="E1" s="213"/>
      <c r="F1" s="64"/>
    </row>
    <row r="2" spans="1:6" ht="57.75" customHeight="1">
      <c r="A2" s="66" t="s">
        <v>159</v>
      </c>
      <c r="B2" s="66" t="s">
        <v>156</v>
      </c>
      <c r="C2" s="66" t="s">
        <v>147</v>
      </c>
      <c r="D2" s="66" t="s">
        <v>149</v>
      </c>
      <c r="E2" s="66" t="s">
        <v>148</v>
      </c>
      <c r="F2" s="64"/>
    </row>
    <row r="3" spans="1:6" ht="33.75" customHeight="1">
      <c r="A3" s="70">
        <v>521400</v>
      </c>
      <c r="B3" s="70">
        <v>18137</v>
      </c>
      <c r="C3" s="70">
        <v>583032</v>
      </c>
      <c r="D3" s="70">
        <v>466311</v>
      </c>
      <c r="E3" s="71">
        <v>0.8</v>
      </c>
      <c r="F3" s="64"/>
    </row>
    <row r="4" spans="1:6" ht="49.5" customHeight="1">
      <c r="A4" s="210" t="s">
        <v>158</v>
      </c>
      <c r="B4" s="211"/>
      <c r="C4" s="211"/>
      <c r="D4" s="211"/>
      <c r="E4" s="212"/>
      <c r="F4" s="64"/>
    </row>
    <row r="5" spans="1:6" ht="36.75" customHeight="1">
      <c r="A5" s="63" t="s">
        <v>157</v>
      </c>
      <c r="B5" s="68" t="s">
        <v>140</v>
      </c>
      <c r="C5" s="214" t="s">
        <v>142</v>
      </c>
      <c r="D5" s="214"/>
      <c r="E5" s="69" t="s">
        <v>143</v>
      </c>
    </row>
    <row r="6" spans="1:6" ht="21.75" customHeight="1">
      <c r="A6" s="70">
        <v>1</v>
      </c>
      <c r="B6" s="65" t="s">
        <v>7</v>
      </c>
      <c r="C6" s="208" t="s">
        <v>150</v>
      </c>
      <c r="D6" s="209"/>
      <c r="E6" s="67">
        <v>0.31556072393968082</v>
      </c>
    </row>
    <row r="7" spans="1:6" ht="21.75" customHeight="1">
      <c r="A7" s="70">
        <v>2</v>
      </c>
      <c r="B7" s="65" t="s">
        <v>141</v>
      </c>
      <c r="C7" s="208" t="s">
        <v>151</v>
      </c>
      <c r="D7" s="209"/>
      <c r="E7" s="67">
        <v>0.37558144321409459</v>
      </c>
    </row>
    <row r="8" spans="1:6" ht="21.75" customHeight="1">
      <c r="A8" s="70">
        <v>3</v>
      </c>
      <c r="B8" s="65" t="s">
        <v>106</v>
      </c>
      <c r="C8" s="208" t="s">
        <v>152</v>
      </c>
      <c r="D8" s="209"/>
      <c r="E8" s="67">
        <v>5.2859877330918369E-2</v>
      </c>
    </row>
    <row r="9" spans="1:6" ht="21.75" customHeight="1">
      <c r="A9" s="70">
        <v>4</v>
      </c>
      <c r="B9" s="65" t="s">
        <v>115</v>
      </c>
      <c r="C9" s="208" t="s">
        <v>153</v>
      </c>
      <c r="D9" s="209"/>
      <c r="E9" s="67">
        <v>2.684243746483898E-2</v>
      </c>
    </row>
    <row r="10" spans="1:6" ht="21.75" customHeight="1">
      <c r="A10" s="70">
        <v>5</v>
      </c>
      <c r="B10" s="65" t="s">
        <v>105</v>
      </c>
      <c r="C10" s="208" t="s">
        <v>153</v>
      </c>
      <c r="D10" s="209"/>
      <c r="E10" s="67">
        <v>2.684243746483898E-2</v>
      </c>
    </row>
    <row r="11" spans="1:6" ht="21.75" customHeight="1">
      <c r="A11" s="70">
        <v>6</v>
      </c>
      <c r="B11" s="65" t="s">
        <v>9</v>
      </c>
      <c r="C11" s="208" t="s">
        <v>154</v>
      </c>
      <c r="D11" s="209"/>
      <c r="E11" s="67">
        <v>2.9000000000000001E-2</v>
      </c>
    </row>
    <row r="12" spans="1:6" ht="21.75" customHeight="1">
      <c r="A12" s="70">
        <v>7</v>
      </c>
      <c r="B12" s="65" t="s">
        <v>10</v>
      </c>
      <c r="C12" s="208" t="s">
        <v>155</v>
      </c>
      <c r="D12" s="209"/>
      <c r="E12" s="67">
        <v>0.79980344132054504</v>
      </c>
    </row>
  </sheetData>
  <mergeCells count="10">
    <mergeCell ref="C11:D11"/>
    <mergeCell ref="C12:D12"/>
    <mergeCell ref="A4:E4"/>
    <mergeCell ref="A1:E1"/>
    <mergeCell ref="C5:D5"/>
    <mergeCell ref="C6:D6"/>
    <mergeCell ref="C7:D7"/>
    <mergeCell ref="C8:D8"/>
    <mergeCell ref="C9:D9"/>
    <mergeCell ref="C10:D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zoomScale="70" zoomScaleNormal="70" zoomScaleSheetLayoutView="85" workbookViewId="0">
      <selection activeCell="H24" sqref="H24"/>
    </sheetView>
  </sheetViews>
  <sheetFormatPr defaultRowHeight="15"/>
  <cols>
    <col min="1" max="1" width="6.28515625" customWidth="1"/>
    <col min="2" max="2" width="21.7109375" customWidth="1"/>
    <col min="3" max="3" width="7.42578125" customWidth="1"/>
    <col min="4" max="4" width="23.28515625" customWidth="1"/>
    <col min="5" max="5" width="14.85546875" customWidth="1"/>
    <col min="6" max="6" width="14.42578125" customWidth="1"/>
    <col min="7" max="7" width="19.42578125" bestFit="1" customWidth="1"/>
    <col min="8" max="8" width="13" customWidth="1"/>
    <col min="9" max="9" width="22.42578125" customWidth="1"/>
  </cols>
  <sheetData>
    <row r="1" spans="1:9" ht="34.5" customHeight="1">
      <c r="A1" s="186"/>
      <c r="B1" s="186"/>
      <c r="C1" s="186"/>
      <c r="D1" s="186"/>
      <c r="E1" s="186"/>
      <c r="F1" s="186"/>
      <c r="G1" s="186"/>
      <c r="H1" s="186"/>
    </row>
    <row r="2" spans="1:9" ht="28.5" customHeight="1">
      <c r="A2" s="192" t="s">
        <v>165</v>
      </c>
      <c r="B2" s="192"/>
      <c r="C2" s="192"/>
      <c r="D2" s="192"/>
      <c r="E2" s="192"/>
      <c r="F2" s="192"/>
      <c r="G2" s="192"/>
      <c r="H2" s="192"/>
    </row>
    <row r="3" spans="1:9" ht="22.5" customHeight="1">
      <c r="A3" s="193" t="s">
        <v>199</v>
      </c>
      <c r="B3" s="193"/>
      <c r="C3" s="193"/>
      <c r="D3" s="193"/>
      <c r="E3" s="193"/>
      <c r="F3" s="193"/>
      <c r="G3" s="193"/>
      <c r="H3" s="193"/>
    </row>
    <row r="4" spans="1:9" ht="22.5" customHeight="1">
      <c r="A4" s="194" t="s">
        <v>164</v>
      </c>
      <c r="B4" s="194"/>
      <c r="C4" s="194"/>
      <c r="D4" s="194"/>
      <c r="E4" s="194"/>
      <c r="F4" s="194"/>
      <c r="G4" s="194"/>
      <c r="H4" s="194"/>
    </row>
    <row r="5" spans="1:9" s="97" customFormat="1" ht="22.5" customHeight="1">
      <c r="A5" s="180" t="s">
        <v>167</v>
      </c>
      <c r="B5" s="180" t="s">
        <v>2</v>
      </c>
      <c r="C5" s="181" t="s">
        <v>167</v>
      </c>
      <c r="D5" s="180" t="s">
        <v>3</v>
      </c>
      <c r="E5" s="187" t="s">
        <v>168</v>
      </c>
      <c r="F5" s="188"/>
      <c r="G5" s="215" t="s">
        <v>200</v>
      </c>
      <c r="H5" s="181" t="s">
        <v>171</v>
      </c>
    </row>
    <row r="6" spans="1:9" s="97" customFormat="1" ht="32.25" customHeight="1">
      <c r="A6" s="180"/>
      <c r="B6" s="180"/>
      <c r="C6" s="183"/>
      <c r="D6" s="180"/>
      <c r="E6" s="95" t="s">
        <v>174</v>
      </c>
      <c r="F6" s="95" t="s">
        <v>175</v>
      </c>
      <c r="G6" s="216"/>
      <c r="H6" s="183"/>
    </row>
    <row r="7" spans="1:9" ht="27.75" customHeight="1">
      <c r="A7" s="95">
        <v>1</v>
      </c>
      <c r="B7" s="95" t="s">
        <v>68</v>
      </c>
      <c r="C7" s="60">
        <v>1</v>
      </c>
      <c r="D7" s="86" t="s">
        <v>70</v>
      </c>
      <c r="E7" s="60">
        <v>29800</v>
      </c>
      <c r="F7" s="60">
        <v>33459</v>
      </c>
      <c r="G7" s="60">
        <v>16443</v>
      </c>
      <c r="H7" s="60">
        <v>33459</v>
      </c>
      <c r="I7">
        <f>G7*102</f>
        <v>1677186</v>
      </c>
    </row>
    <row r="8" spans="1:9" ht="27.75" customHeight="1">
      <c r="A8" s="181">
        <v>2</v>
      </c>
      <c r="B8" s="181" t="s">
        <v>71</v>
      </c>
      <c r="C8" s="60">
        <v>2</v>
      </c>
      <c r="D8" s="86" t="s">
        <v>75</v>
      </c>
      <c r="E8" s="60">
        <v>15000</v>
      </c>
      <c r="F8" s="60">
        <v>16264</v>
      </c>
      <c r="G8" s="60">
        <v>6264</v>
      </c>
      <c r="H8" s="60">
        <v>16264</v>
      </c>
      <c r="I8">
        <f t="shared" ref="I8:I21" si="0">G8*102</f>
        <v>638928</v>
      </c>
    </row>
    <row r="9" spans="1:9" ht="27.75" customHeight="1">
      <c r="A9" s="182"/>
      <c r="B9" s="182"/>
      <c r="C9" s="60">
        <v>3</v>
      </c>
      <c r="D9" s="86" t="s">
        <v>74</v>
      </c>
      <c r="E9" s="60">
        <v>6000</v>
      </c>
      <c r="F9" s="60">
        <v>7598</v>
      </c>
      <c r="G9" s="60">
        <v>7598</v>
      </c>
      <c r="H9" s="60">
        <v>7598</v>
      </c>
      <c r="I9">
        <f t="shared" si="0"/>
        <v>774996</v>
      </c>
    </row>
    <row r="10" spans="1:9" ht="27.75" customHeight="1">
      <c r="A10" s="182"/>
      <c r="B10" s="182"/>
      <c r="C10" s="60">
        <v>4</v>
      </c>
      <c r="D10" s="86" t="s">
        <v>72</v>
      </c>
      <c r="E10" s="60">
        <v>16000</v>
      </c>
      <c r="F10" s="60">
        <v>19343</v>
      </c>
      <c r="G10" s="60">
        <v>19343</v>
      </c>
      <c r="H10" s="60">
        <v>19343</v>
      </c>
      <c r="I10">
        <f t="shared" si="0"/>
        <v>1972986</v>
      </c>
    </row>
    <row r="11" spans="1:9" ht="27.75" customHeight="1">
      <c r="A11" s="182"/>
      <c r="B11" s="182"/>
      <c r="C11" s="60">
        <v>5</v>
      </c>
      <c r="D11" s="100" t="s">
        <v>132</v>
      </c>
      <c r="E11" s="60"/>
      <c r="F11" s="60">
        <v>15320</v>
      </c>
      <c r="G11" s="60">
        <v>15320</v>
      </c>
      <c r="H11" s="60">
        <v>15320</v>
      </c>
      <c r="I11">
        <f t="shared" si="0"/>
        <v>1562640</v>
      </c>
    </row>
    <row r="12" spans="1:9" ht="27.75" customHeight="1">
      <c r="A12" s="183"/>
      <c r="B12" s="183"/>
      <c r="C12" s="60">
        <v>6</v>
      </c>
      <c r="D12" s="86" t="s">
        <v>73</v>
      </c>
      <c r="E12" s="60">
        <v>17500</v>
      </c>
      <c r="F12" s="60">
        <v>21837</v>
      </c>
      <c r="G12" s="60">
        <v>12528</v>
      </c>
      <c r="H12" s="60">
        <v>20028</v>
      </c>
      <c r="I12">
        <f t="shared" si="0"/>
        <v>1277856</v>
      </c>
    </row>
    <row r="13" spans="1:9" ht="27.75" customHeight="1">
      <c r="A13" s="181">
        <v>3</v>
      </c>
      <c r="B13" s="181" t="s">
        <v>82</v>
      </c>
      <c r="C13" s="60">
        <v>7</v>
      </c>
      <c r="D13" s="86" t="s">
        <v>82</v>
      </c>
      <c r="E13" s="60">
        <v>10000</v>
      </c>
      <c r="F13" s="60">
        <v>12392</v>
      </c>
      <c r="G13" s="60">
        <v>10092</v>
      </c>
      <c r="H13" s="60">
        <v>10092</v>
      </c>
      <c r="I13">
        <f t="shared" si="0"/>
        <v>1029384</v>
      </c>
    </row>
    <row r="14" spans="1:9" ht="27.75" customHeight="1">
      <c r="A14" s="182"/>
      <c r="B14" s="182"/>
      <c r="C14" s="60">
        <v>8</v>
      </c>
      <c r="D14" s="86" t="s">
        <v>85</v>
      </c>
      <c r="E14" s="60">
        <v>21000</v>
      </c>
      <c r="F14" s="60">
        <v>22652</v>
      </c>
      <c r="G14" s="60">
        <v>8352</v>
      </c>
      <c r="H14" s="60">
        <v>17802</v>
      </c>
      <c r="I14">
        <f t="shared" si="0"/>
        <v>851904</v>
      </c>
    </row>
    <row r="15" spans="1:9" ht="27.75" customHeight="1">
      <c r="A15" s="183"/>
      <c r="B15" s="183"/>
      <c r="C15" s="60">
        <v>9</v>
      </c>
      <c r="D15" s="86" t="s">
        <v>86</v>
      </c>
      <c r="E15" s="60">
        <v>20500</v>
      </c>
      <c r="F15" s="60">
        <v>24292</v>
      </c>
      <c r="G15" s="60">
        <v>14492</v>
      </c>
      <c r="H15" s="60">
        <v>18892</v>
      </c>
      <c r="I15">
        <f t="shared" si="0"/>
        <v>1478184</v>
      </c>
    </row>
    <row r="16" spans="1:9" ht="27.75" customHeight="1">
      <c r="A16" s="95">
        <v>4</v>
      </c>
      <c r="B16" s="95" t="s">
        <v>92</v>
      </c>
      <c r="C16" s="60">
        <v>10</v>
      </c>
      <c r="D16" s="86" t="s">
        <v>94</v>
      </c>
      <c r="E16" s="60">
        <v>24400</v>
      </c>
      <c r="F16" s="60">
        <v>27100</v>
      </c>
      <c r="G16" s="60">
        <v>17400</v>
      </c>
      <c r="H16" s="60">
        <v>27100</v>
      </c>
      <c r="I16">
        <f t="shared" si="0"/>
        <v>1774800</v>
      </c>
    </row>
    <row r="17" spans="1:9" ht="27.75" customHeight="1">
      <c r="A17" s="95">
        <v>5</v>
      </c>
      <c r="B17" s="95" t="s">
        <v>87</v>
      </c>
      <c r="C17" s="60">
        <v>11</v>
      </c>
      <c r="D17" s="86" t="s">
        <v>88</v>
      </c>
      <c r="E17" s="60">
        <v>10000</v>
      </c>
      <c r="F17" s="60">
        <v>11264</v>
      </c>
      <c r="G17" s="60">
        <v>6264</v>
      </c>
      <c r="H17" s="60">
        <v>7932</v>
      </c>
      <c r="I17">
        <f t="shared" si="0"/>
        <v>638928</v>
      </c>
    </row>
    <row r="18" spans="1:9" ht="27.75" customHeight="1">
      <c r="A18" s="182"/>
      <c r="B18" s="182"/>
      <c r="C18" s="60">
        <v>12</v>
      </c>
      <c r="D18" s="86" t="s">
        <v>37</v>
      </c>
      <c r="E18" s="60">
        <v>13500</v>
      </c>
      <c r="F18" s="60">
        <v>16694</v>
      </c>
      <c r="G18" s="60">
        <v>16694</v>
      </c>
      <c r="H18" s="60">
        <v>16694</v>
      </c>
      <c r="I18">
        <f t="shared" si="0"/>
        <v>1702788</v>
      </c>
    </row>
    <row r="19" spans="1:9" ht="27.75" customHeight="1">
      <c r="A19" s="182"/>
      <c r="B19" s="182"/>
      <c r="C19" s="60">
        <v>13</v>
      </c>
      <c r="D19" s="86" t="s">
        <v>38</v>
      </c>
      <c r="E19" s="60">
        <v>23000</v>
      </c>
      <c r="F19" s="60">
        <v>26792</v>
      </c>
      <c r="G19" s="60">
        <v>18792</v>
      </c>
      <c r="H19" s="60">
        <v>23792</v>
      </c>
      <c r="I19">
        <f t="shared" si="0"/>
        <v>1916784</v>
      </c>
    </row>
    <row r="20" spans="1:9" ht="27.75" customHeight="1">
      <c r="A20" s="95">
        <v>7</v>
      </c>
      <c r="B20" s="87" t="s">
        <v>28</v>
      </c>
      <c r="C20" s="60">
        <v>14</v>
      </c>
      <c r="D20" s="86" t="s">
        <v>29</v>
      </c>
      <c r="E20" s="60">
        <v>7500</v>
      </c>
      <c r="F20" s="60">
        <v>9400</v>
      </c>
      <c r="G20" s="60">
        <v>9400</v>
      </c>
      <c r="H20" s="60">
        <v>10217</v>
      </c>
      <c r="I20">
        <f t="shared" si="0"/>
        <v>958800</v>
      </c>
    </row>
    <row r="21" spans="1:9" ht="27.75" customHeight="1">
      <c r="A21" s="59">
        <v>8</v>
      </c>
      <c r="B21" s="59" t="s">
        <v>198</v>
      </c>
      <c r="C21" s="60">
        <v>15</v>
      </c>
      <c r="D21" s="86" t="s">
        <v>43</v>
      </c>
      <c r="E21" s="60">
        <v>29500</v>
      </c>
      <c r="F21" s="60">
        <v>29500</v>
      </c>
      <c r="G21" s="60">
        <v>5000</v>
      </c>
      <c r="H21" s="60">
        <v>7100</v>
      </c>
      <c r="I21">
        <f t="shared" si="0"/>
        <v>510000</v>
      </c>
    </row>
    <row r="22" spans="1:9" ht="34.5" customHeight="1">
      <c r="A22" s="88"/>
      <c r="B22" s="99"/>
      <c r="C22" s="99"/>
      <c r="D22" s="88" t="s">
        <v>10</v>
      </c>
      <c r="E22" s="103">
        <f>SUM(E7:E21)</f>
        <v>243700</v>
      </c>
      <c r="F22" s="103">
        <f>SUM(F7:F21)</f>
        <v>293907</v>
      </c>
      <c r="G22" s="103">
        <f>SUM(G7:G21)</f>
        <v>183982</v>
      </c>
      <c r="H22" s="103">
        <f>SUM(H7:H21)</f>
        <v>251633</v>
      </c>
      <c r="I22" s="137">
        <f>SUM(I7:I21)</f>
        <v>18766164</v>
      </c>
    </row>
    <row r="23" spans="1:9" ht="15" customHeight="1">
      <c r="A23" s="53"/>
      <c r="B23" s="40"/>
      <c r="C23" s="40"/>
      <c r="D23" s="41"/>
      <c r="E23" s="41"/>
      <c r="F23" s="41"/>
      <c r="G23" s="41"/>
      <c r="H23" s="41"/>
    </row>
    <row r="24" spans="1:9" ht="22.5" customHeight="1"/>
    <row r="25" spans="1:9" ht="33" customHeight="1"/>
    <row r="26" spans="1:9" ht="24.95" customHeight="1"/>
    <row r="27" spans="1:9" ht="34.5" customHeight="1"/>
    <row r="28" spans="1:9" ht="24.95" customHeight="1"/>
    <row r="29" spans="1:9" ht="24.95" customHeight="1"/>
    <row r="30" spans="1:9" ht="30.75" customHeight="1"/>
  </sheetData>
  <mergeCells count="17">
    <mergeCell ref="A18:A19"/>
    <mergeCell ref="B18:B19"/>
    <mergeCell ref="A8:A12"/>
    <mergeCell ref="B8:B12"/>
    <mergeCell ref="A13:A15"/>
    <mergeCell ref="B13:B15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F5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22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view="pageBreakPreview" zoomScale="60" workbookViewId="0">
      <selection activeCell="I11" sqref="I11"/>
    </sheetView>
  </sheetViews>
  <sheetFormatPr defaultRowHeight="15"/>
  <cols>
    <col min="1" max="1" width="4.85546875" bestFit="1" customWidth="1"/>
    <col min="2" max="2" width="20.42578125" customWidth="1"/>
    <col min="3" max="3" width="9.42578125" bestFit="1" customWidth="1"/>
    <col min="4" max="4" width="28.7109375" bestFit="1" customWidth="1"/>
    <col min="5" max="5" width="11.28515625" customWidth="1"/>
    <col min="6" max="6" width="16.5703125" customWidth="1"/>
  </cols>
  <sheetData>
    <row r="1" spans="1:8" ht="33" customHeight="1">
      <c r="A1" s="115" t="s">
        <v>0</v>
      </c>
      <c r="B1" s="181" t="s">
        <v>3</v>
      </c>
      <c r="C1" s="185" t="s">
        <v>105</v>
      </c>
      <c r="D1" s="223" t="s">
        <v>223</v>
      </c>
      <c r="E1" s="223" t="s">
        <v>235</v>
      </c>
      <c r="F1" s="223" t="s">
        <v>222</v>
      </c>
      <c r="G1" s="223" t="s">
        <v>234</v>
      </c>
      <c r="H1" s="119"/>
    </row>
    <row r="2" spans="1:8" ht="16.5">
      <c r="A2" s="116" t="s">
        <v>1</v>
      </c>
      <c r="B2" s="183"/>
      <c r="C2" s="230"/>
      <c r="D2" s="223"/>
      <c r="E2" s="223"/>
      <c r="F2" s="223"/>
      <c r="G2" s="223"/>
      <c r="H2" s="119"/>
    </row>
    <row r="3" spans="1:8" ht="21.75" customHeight="1">
      <c r="A3" s="117">
        <v>1</v>
      </c>
      <c r="B3" s="118" t="s">
        <v>17</v>
      </c>
      <c r="C3" s="117">
        <v>200</v>
      </c>
      <c r="D3" s="217" t="s">
        <v>224</v>
      </c>
      <c r="E3" s="218"/>
      <c r="F3" s="218"/>
      <c r="G3" s="219"/>
    </row>
    <row r="4" spans="1:8" ht="21.75" customHeight="1">
      <c r="A4" s="220">
        <v>2</v>
      </c>
      <c r="B4" s="227" t="s">
        <v>136</v>
      </c>
      <c r="C4" s="220">
        <v>1000</v>
      </c>
      <c r="D4" s="118" t="s">
        <v>225</v>
      </c>
      <c r="E4" s="118">
        <v>889.35</v>
      </c>
      <c r="F4" s="231" t="s">
        <v>230</v>
      </c>
      <c r="G4" s="227" t="s">
        <v>227</v>
      </c>
    </row>
    <row r="5" spans="1:8" ht="21.75" customHeight="1">
      <c r="A5" s="221"/>
      <c r="B5" s="229"/>
      <c r="C5" s="221"/>
      <c r="D5" s="118" t="s">
        <v>229</v>
      </c>
      <c r="E5" s="118">
        <v>2425</v>
      </c>
      <c r="F5" s="232"/>
      <c r="G5" s="229"/>
    </row>
    <row r="6" spans="1:8" ht="21.75" customHeight="1">
      <c r="A6" s="222"/>
      <c r="B6" s="228"/>
      <c r="C6" s="222"/>
      <c r="D6" s="118" t="s">
        <v>228</v>
      </c>
      <c r="E6" s="118">
        <v>11</v>
      </c>
      <c r="F6" s="233"/>
      <c r="G6" s="228"/>
    </row>
    <row r="7" spans="1:8" ht="21.75" customHeight="1">
      <c r="A7" s="117">
        <v>3</v>
      </c>
      <c r="B7" s="227" t="s">
        <v>22</v>
      </c>
      <c r="C7" s="117">
        <v>1000</v>
      </c>
      <c r="D7" s="118" t="s">
        <v>229</v>
      </c>
      <c r="E7" s="118">
        <v>1479</v>
      </c>
      <c r="F7" s="227" t="s">
        <v>236</v>
      </c>
      <c r="G7" s="227" t="s">
        <v>226</v>
      </c>
    </row>
    <row r="8" spans="1:8" ht="21.75" customHeight="1">
      <c r="A8" s="117"/>
      <c r="B8" s="228"/>
      <c r="C8" s="117"/>
      <c r="D8" s="118" t="s">
        <v>225</v>
      </c>
      <c r="E8" s="118">
        <v>389.55</v>
      </c>
      <c r="F8" s="228"/>
      <c r="G8" s="228"/>
    </row>
    <row r="9" spans="1:8" ht="21.75" customHeight="1">
      <c r="A9" s="117">
        <v>4</v>
      </c>
      <c r="B9" s="118" t="s">
        <v>25</v>
      </c>
      <c r="C9" s="117">
        <v>1000</v>
      </c>
      <c r="D9" s="118" t="s">
        <v>232</v>
      </c>
      <c r="E9" s="118">
        <v>4319</v>
      </c>
      <c r="F9" s="118" t="s">
        <v>231</v>
      </c>
      <c r="G9" s="118" t="s">
        <v>226</v>
      </c>
    </row>
    <row r="10" spans="1:8" ht="21.75" customHeight="1">
      <c r="A10" s="117">
        <v>5</v>
      </c>
      <c r="B10" s="118" t="s">
        <v>26</v>
      </c>
      <c r="C10" s="117">
        <v>1500</v>
      </c>
      <c r="D10" s="118" t="s">
        <v>232</v>
      </c>
      <c r="E10" s="118"/>
      <c r="F10" s="118" t="s">
        <v>231</v>
      </c>
      <c r="G10" s="118" t="s">
        <v>226</v>
      </c>
    </row>
    <row r="11" spans="1:8" ht="21.75" customHeight="1">
      <c r="A11" s="117">
        <v>6</v>
      </c>
      <c r="B11" s="118" t="s">
        <v>27</v>
      </c>
      <c r="C11" s="117">
        <v>200</v>
      </c>
      <c r="D11" s="118"/>
      <c r="E11" s="118"/>
      <c r="F11" s="118"/>
      <c r="G11" s="118"/>
    </row>
    <row r="12" spans="1:8" ht="21.75" customHeight="1">
      <c r="A12" s="117">
        <v>9</v>
      </c>
      <c r="B12" s="118" t="s">
        <v>36</v>
      </c>
      <c r="C12" s="117">
        <v>100</v>
      </c>
      <c r="D12" s="118" t="s">
        <v>232</v>
      </c>
      <c r="E12" s="118">
        <v>293.5</v>
      </c>
      <c r="F12" s="118" t="s">
        <v>231</v>
      </c>
      <c r="G12" s="118" t="s">
        <v>227</v>
      </c>
    </row>
    <row r="13" spans="1:8" ht="21.75" customHeight="1">
      <c r="A13" s="117">
        <v>10</v>
      </c>
      <c r="B13" s="118" t="s">
        <v>51</v>
      </c>
      <c r="C13" s="117">
        <v>100</v>
      </c>
      <c r="D13" s="217" t="s">
        <v>224</v>
      </c>
      <c r="E13" s="218"/>
      <c r="F13" s="218"/>
      <c r="G13" s="219"/>
    </row>
    <row r="14" spans="1:8" ht="21.75" customHeight="1">
      <c r="A14" s="117">
        <v>11</v>
      </c>
      <c r="B14" s="118" t="s">
        <v>160</v>
      </c>
      <c r="C14" s="117">
        <v>600</v>
      </c>
      <c r="D14" s="118" t="s">
        <v>225</v>
      </c>
      <c r="E14" s="118">
        <v>1561.7</v>
      </c>
      <c r="F14" s="118" t="s">
        <v>231</v>
      </c>
      <c r="G14" s="118" t="s">
        <v>227</v>
      </c>
    </row>
    <row r="15" spans="1:8" ht="21.75" customHeight="1">
      <c r="A15" s="117">
        <v>12</v>
      </c>
      <c r="B15" s="118" t="s">
        <v>93</v>
      </c>
      <c r="C15" s="117">
        <v>500</v>
      </c>
      <c r="D15" s="118" t="s">
        <v>225</v>
      </c>
      <c r="E15" s="118">
        <v>914.55</v>
      </c>
      <c r="F15" s="118" t="s">
        <v>231</v>
      </c>
      <c r="G15" s="118" t="s">
        <v>227</v>
      </c>
    </row>
    <row r="16" spans="1:8" ht="21.75" customHeight="1">
      <c r="A16" s="220">
        <v>13</v>
      </c>
      <c r="B16" s="227" t="s">
        <v>12</v>
      </c>
      <c r="C16" s="117">
        <v>500</v>
      </c>
      <c r="D16" s="118" t="s">
        <v>233</v>
      </c>
      <c r="E16" s="118">
        <v>180</v>
      </c>
      <c r="F16" s="227" t="s">
        <v>231</v>
      </c>
      <c r="G16" s="227" t="s">
        <v>227</v>
      </c>
    </row>
    <row r="17" spans="1:7" ht="21.75" customHeight="1">
      <c r="A17" s="222"/>
      <c r="B17" s="228"/>
      <c r="C17" s="117"/>
      <c r="D17" s="118" t="s">
        <v>232</v>
      </c>
      <c r="E17" s="118">
        <v>178</v>
      </c>
      <c r="F17" s="228"/>
      <c r="G17" s="228"/>
    </row>
    <row r="18" spans="1:7" ht="21.75" customHeight="1">
      <c r="A18" s="117">
        <v>14</v>
      </c>
      <c r="B18" s="118" t="s">
        <v>78</v>
      </c>
      <c r="C18" s="117">
        <v>600</v>
      </c>
      <c r="D18" s="224" t="s">
        <v>224</v>
      </c>
      <c r="E18" s="225"/>
      <c r="F18" s="225"/>
      <c r="G18" s="226"/>
    </row>
    <row r="19" spans="1:7" ht="16.5">
      <c r="B19" s="59" t="s">
        <v>10</v>
      </c>
      <c r="C19" s="59">
        <f>SUM(C3:C18)</f>
        <v>7300</v>
      </c>
      <c r="D19" s="217"/>
      <c r="E19" s="218"/>
      <c r="F19" s="218"/>
      <c r="G19" s="219"/>
    </row>
  </sheetData>
  <mergeCells count="22">
    <mergeCell ref="B4:B6"/>
    <mergeCell ref="C1:C2"/>
    <mergeCell ref="D1:D2"/>
    <mergeCell ref="E1:E2"/>
    <mergeCell ref="F1:F2"/>
    <mergeCell ref="F4:F6"/>
    <mergeCell ref="D19:G19"/>
    <mergeCell ref="A4:A6"/>
    <mergeCell ref="A16:A17"/>
    <mergeCell ref="D3:G3"/>
    <mergeCell ref="G1:G2"/>
    <mergeCell ref="D18:G18"/>
    <mergeCell ref="B16:B17"/>
    <mergeCell ref="B7:B8"/>
    <mergeCell ref="G7:G8"/>
    <mergeCell ref="C4:C6"/>
    <mergeCell ref="F7:F8"/>
    <mergeCell ref="F16:F17"/>
    <mergeCell ref="G16:G17"/>
    <mergeCell ref="G4:G6"/>
    <mergeCell ref="D13:G13"/>
    <mergeCell ref="B1:B2"/>
  </mergeCells>
  <pageMargins left="0.7" right="0.7" top="0.75" bottom="0.75" header="0.3" footer="0.3"/>
  <pageSetup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2"/>
  <sheetViews>
    <sheetView zoomScaleSheetLayoutView="85" workbookViewId="0">
      <selection activeCell="H10" sqref="H10"/>
    </sheetView>
  </sheetViews>
  <sheetFormatPr defaultRowHeight="15"/>
  <cols>
    <col min="1" max="1" width="7.42578125" customWidth="1"/>
    <col min="2" max="2" width="18.28515625" customWidth="1"/>
    <col min="3" max="3" width="13.42578125" customWidth="1"/>
    <col min="5" max="5" width="16.85546875" bestFit="1" customWidth="1"/>
    <col min="6" max="6" width="10.140625" customWidth="1"/>
  </cols>
  <sheetData>
    <row r="1" spans="1:6" s="97" customFormat="1" ht="36.75" customHeight="1" thickBot="1">
      <c r="A1" s="121" t="s">
        <v>167</v>
      </c>
      <c r="B1" s="121" t="s">
        <v>3</v>
      </c>
      <c r="C1" s="121" t="s">
        <v>8</v>
      </c>
      <c r="D1" s="121" t="s">
        <v>167</v>
      </c>
      <c r="E1" s="121" t="s">
        <v>3</v>
      </c>
      <c r="F1" s="121" t="s">
        <v>8</v>
      </c>
    </row>
    <row r="2" spans="1:6" ht="27.75" customHeight="1" thickBot="1">
      <c r="A2" s="122">
        <v>1</v>
      </c>
      <c r="B2" s="120" t="s">
        <v>70</v>
      </c>
      <c r="C2" s="122">
        <v>16666</v>
      </c>
      <c r="D2" s="122">
        <v>23</v>
      </c>
      <c r="E2" s="124" t="s">
        <v>60</v>
      </c>
      <c r="F2" s="122">
        <v>4500</v>
      </c>
    </row>
    <row r="3" spans="1:6" ht="27.75" customHeight="1" thickBot="1">
      <c r="A3" s="122">
        <v>2</v>
      </c>
      <c r="B3" s="124" t="s">
        <v>53</v>
      </c>
      <c r="C3" s="122">
        <v>10500</v>
      </c>
      <c r="D3" s="122">
        <v>24</v>
      </c>
      <c r="E3" s="120" t="s">
        <v>51</v>
      </c>
      <c r="F3" s="122">
        <v>4350</v>
      </c>
    </row>
    <row r="4" spans="1:6" ht="27.75" customHeight="1" thickBot="1">
      <c r="A4" s="122">
        <v>3</v>
      </c>
      <c r="B4" s="120" t="s">
        <v>237</v>
      </c>
      <c r="C4" s="122">
        <v>10000</v>
      </c>
      <c r="D4" s="122">
        <v>25</v>
      </c>
      <c r="E4" s="124" t="s">
        <v>78</v>
      </c>
      <c r="F4" s="122">
        <v>4200</v>
      </c>
    </row>
    <row r="5" spans="1:6" ht="27.75" customHeight="1" thickBot="1">
      <c r="A5" s="122">
        <v>4</v>
      </c>
      <c r="B5" s="120" t="s">
        <v>27</v>
      </c>
      <c r="C5" s="122">
        <v>10000</v>
      </c>
      <c r="D5" s="122">
        <v>26</v>
      </c>
      <c r="E5" s="124" t="s">
        <v>40</v>
      </c>
      <c r="F5" s="122">
        <v>4000</v>
      </c>
    </row>
    <row r="6" spans="1:6" ht="27.75" customHeight="1" thickBot="1">
      <c r="A6" s="122">
        <v>5</v>
      </c>
      <c r="B6" s="120" t="s">
        <v>59</v>
      </c>
      <c r="C6" s="122">
        <v>10000</v>
      </c>
      <c r="D6" s="122">
        <v>27</v>
      </c>
      <c r="E6" s="120" t="s">
        <v>57</v>
      </c>
      <c r="F6" s="122">
        <v>3800</v>
      </c>
    </row>
    <row r="7" spans="1:6" ht="27.75" customHeight="1" thickBot="1">
      <c r="A7" s="122">
        <v>6</v>
      </c>
      <c r="B7" s="124" t="s">
        <v>67</v>
      </c>
      <c r="C7" s="122">
        <v>9800</v>
      </c>
      <c r="D7" s="122">
        <v>28</v>
      </c>
      <c r="E7" s="124" t="s">
        <v>25</v>
      </c>
      <c r="F7" s="122">
        <v>3500</v>
      </c>
    </row>
    <row r="8" spans="1:6" ht="27.75" customHeight="1" thickBot="1">
      <c r="A8" s="122">
        <v>7</v>
      </c>
      <c r="B8" s="120" t="s">
        <v>50</v>
      </c>
      <c r="C8" s="122">
        <v>9200</v>
      </c>
      <c r="D8" s="122">
        <v>29</v>
      </c>
      <c r="E8" s="124" t="s">
        <v>80</v>
      </c>
      <c r="F8" s="122">
        <v>3500</v>
      </c>
    </row>
    <row r="9" spans="1:6" ht="27.75" customHeight="1" thickBot="1">
      <c r="A9" s="122">
        <v>8</v>
      </c>
      <c r="B9" s="120" t="s">
        <v>73</v>
      </c>
      <c r="C9" s="122">
        <v>7500</v>
      </c>
      <c r="D9" s="122">
        <v>30</v>
      </c>
      <c r="E9" s="120" t="s">
        <v>95</v>
      </c>
      <c r="F9" s="122">
        <v>3400</v>
      </c>
    </row>
    <row r="10" spans="1:6" ht="27.75" customHeight="1" thickBot="1">
      <c r="A10" s="122">
        <v>9</v>
      </c>
      <c r="B10" s="120" t="s">
        <v>36</v>
      </c>
      <c r="C10" s="122">
        <v>7000</v>
      </c>
      <c r="D10" s="122">
        <v>31</v>
      </c>
      <c r="E10" s="124" t="s">
        <v>54</v>
      </c>
      <c r="F10" s="122">
        <v>3200</v>
      </c>
    </row>
    <row r="11" spans="1:6" ht="27.75" customHeight="1" thickBot="1">
      <c r="A11" s="122">
        <v>10</v>
      </c>
      <c r="B11" s="124" t="s">
        <v>48</v>
      </c>
      <c r="C11" s="122">
        <v>7000</v>
      </c>
      <c r="D11" s="122">
        <v>32</v>
      </c>
      <c r="E11" s="120" t="s">
        <v>35</v>
      </c>
      <c r="F11" s="122">
        <v>3000</v>
      </c>
    </row>
    <row r="12" spans="1:6" ht="27.75" customHeight="1" thickBot="1">
      <c r="A12" s="122">
        <v>11</v>
      </c>
      <c r="B12" s="120" t="s">
        <v>66</v>
      </c>
      <c r="C12" s="122">
        <v>6000</v>
      </c>
      <c r="D12" s="122">
        <v>33</v>
      </c>
      <c r="E12" s="120" t="s">
        <v>15</v>
      </c>
      <c r="F12" s="122">
        <v>2500</v>
      </c>
    </row>
    <row r="13" spans="1:6" ht="27.75" customHeight="1" thickBot="1">
      <c r="A13" s="122">
        <v>12</v>
      </c>
      <c r="B13" s="120" t="s">
        <v>85</v>
      </c>
      <c r="C13" s="122">
        <v>5000</v>
      </c>
      <c r="D13" s="122">
        <v>34</v>
      </c>
      <c r="E13" s="124" t="s">
        <v>47</v>
      </c>
      <c r="F13" s="122">
        <v>2200</v>
      </c>
    </row>
    <row r="14" spans="1:6" ht="27.75" customHeight="1" thickBot="1">
      <c r="A14" s="122">
        <v>13</v>
      </c>
      <c r="B14" s="120" t="s">
        <v>84</v>
      </c>
      <c r="C14" s="122">
        <v>5000</v>
      </c>
      <c r="D14" s="122">
        <v>35</v>
      </c>
      <c r="E14" s="124" t="s">
        <v>94</v>
      </c>
      <c r="F14" s="122">
        <v>2000</v>
      </c>
    </row>
    <row r="15" spans="1:6" ht="27.75" customHeight="1" thickBot="1">
      <c r="A15" s="122">
        <v>14</v>
      </c>
      <c r="B15" s="120" t="s">
        <v>38</v>
      </c>
      <c r="C15" s="122">
        <v>5000</v>
      </c>
      <c r="D15" s="122">
        <v>36</v>
      </c>
      <c r="E15" s="124" t="s">
        <v>43</v>
      </c>
      <c r="F15" s="122">
        <v>2000</v>
      </c>
    </row>
    <row r="16" spans="1:6" ht="27.75" customHeight="1" thickBot="1">
      <c r="A16" s="122">
        <v>15</v>
      </c>
      <c r="B16" s="120" t="s">
        <v>17</v>
      </c>
      <c r="C16" s="122">
        <v>5000</v>
      </c>
      <c r="D16" s="122">
        <v>37</v>
      </c>
      <c r="E16" s="124" t="s">
        <v>93</v>
      </c>
      <c r="F16" s="122">
        <v>1700</v>
      </c>
    </row>
    <row r="17" spans="1:6" ht="27.75" customHeight="1" thickBot="1">
      <c r="A17" s="122">
        <v>16</v>
      </c>
      <c r="B17" s="120" t="s">
        <v>20</v>
      </c>
      <c r="C17" s="122">
        <v>5000</v>
      </c>
      <c r="D17" s="122">
        <v>38</v>
      </c>
      <c r="E17" s="124" t="s">
        <v>39</v>
      </c>
      <c r="F17" s="122">
        <v>1700</v>
      </c>
    </row>
    <row r="18" spans="1:6" ht="27.75" customHeight="1" thickBot="1">
      <c r="A18" s="122">
        <v>17</v>
      </c>
      <c r="B18" s="124" t="s">
        <v>26</v>
      </c>
      <c r="C18" s="122">
        <v>5000</v>
      </c>
      <c r="D18" s="122">
        <v>39</v>
      </c>
      <c r="E18" s="120" t="s">
        <v>12</v>
      </c>
      <c r="F18" s="122">
        <v>1700</v>
      </c>
    </row>
    <row r="19" spans="1:6" ht="27.75" customHeight="1" thickBot="1">
      <c r="A19" s="122">
        <v>18</v>
      </c>
      <c r="B19" s="124" t="s">
        <v>56</v>
      </c>
      <c r="C19" s="122">
        <v>5000</v>
      </c>
      <c r="D19" s="122">
        <v>40</v>
      </c>
      <c r="E19" s="124" t="s">
        <v>22</v>
      </c>
      <c r="F19" s="122">
        <v>1700</v>
      </c>
    </row>
    <row r="20" spans="1:6" ht="27.75" customHeight="1" thickBot="1">
      <c r="A20" s="122">
        <v>19</v>
      </c>
      <c r="B20" s="124" t="s">
        <v>79</v>
      </c>
      <c r="C20" s="122">
        <v>5000</v>
      </c>
      <c r="D20" s="122">
        <v>41</v>
      </c>
      <c r="E20" s="120" t="s">
        <v>88</v>
      </c>
      <c r="F20" s="122">
        <v>1668</v>
      </c>
    </row>
    <row r="21" spans="1:6" ht="27.75" customHeight="1" thickBot="1">
      <c r="A21" s="122">
        <v>20</v>
      </c>
      <c r="B21" s="120" t="s">
        <v>91</v>
      </c>
      <c r="C21" s="122">
        <v>5000</v>
      </c>
      <c r="D21" s="122">
        <v>42</v>
      </c>
      <c r="E21" s="124" t="s">
        <v>42</v>
      </c>
      <c r="F21" s="122">
        <v>1000</v>
      </c>
    </row>
    <row r="22" spans="1:6" ht="27.75" customHeight="1" thickBot="1">
      <c r="A22" s="122">
        <v>21</v>
      </c>
      <c r="B22" s="124" t="s">
        <v>81</v>
      </c>
      <c r="C22" s="123">
        <v>4860</v>
      </c>
      <c r="D22" s="122">
        <v>43</v>
      </c>
      <c r="E22" s="120" t="s">
        <v>31</v>
      </c>
      <c r="F22" s="122">
        <v>1000</v>
      </c>
    </row>
    <row r="23" spans="1:6" ht="27.75" customHeight="1" thickBot="1">
      <c r="A23" s="122">
        <v>22</v>
      </c>
      <c r="B23" s="124" t="s">
        <v>11</v>
      </c>
      <c r="C23" s="122">
        <v>4500</v>
      </c>
      <c r="D23" s="122">
        <v>44</v>
      </c>
      <c r="E23" s="120" t="s">
        <v>64</v>
      </c>
      <c r="F23" s="122">
        <v>1000</v>
      </c>
    </row>
    <row r="24" spans="1:6" ht="27.75" customHeight="1"/>
    <row r="25" spans="1:6" ht="27.75" customHeight="1"/>
    <row r="26" spans="1:6" ht="27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spans="1:3" ht="18.75" customHeight="1"/>
    <row r="34" spans="1:3" ht="18.75" customHeight="1"/>
    <row r="35" spans="1:3" ht="18.75" customHeight="1"/>
    <row r="36" spans="1:3" ht="18.75" customHeight="1"/>
    <row r="37" spans="1:3" ht="18.75" customHeight="1"/>
    <row r="38" spans="1:3" ht="18.75" customHeight="1"/>
    <row r="39" spans="1:3" ht="18.75" customHeight="1"/>
    <row r="40" spans="1:3" ht="18.75" customHeight="1"/>
    <row r="41" spans="1:3" ht="18.75" customHeight="1"/>
    <row r="42" spans="1:3" ht="18.75" customHeight="1"/>
    <row r="43" spans="1:3" ht="18.75" customHeight="1"/>
    <row r="44" spans="1:3" ht="18.75" customHeight="1"/>
    <row r="45" spans="1:3" ht="15" customHeight="1">
      <c r="A45" s="40"/>
      <c r="B45" s="41"/>
      <c r="C45" s="41"/>
    </row>
    <row r="46" spans="1:3" ht="22.5" customHeight="1"/>
    <row r="47" spans="1:3" ht="33" customHeight="1"/>
    <row r="48" spans="1:3" ht="24.95" customHeight="1"/>
    <row r="49" ht="34.5" customHeight="1"/>
    <row r="50" ht="24.95" customHeight="1"/>
    <row r="51" ht="24.95" customHeight="1"/>
    <row r="52" ht="30.75" customHeight="1"/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87"/>
  <sheetViews>
    <sheetView view="pageBreakPreview" topLeftCell="C1" zoomScale="85" zoomScaleNormal="70" zoomScaleSheetLayoutView="85" workbookViewId="0">
      <selection activeCell="K13" sqref="K13"/>
    </sheetView>
  </sheetViews>
  <sheetFormatPr defaultRowHeight="15"/>
  <cols>
    <col min="1" max="1" width="6.28515625" customWidth="1"/>
    <col min="2" max="2" width="21.7109375" customWidth="1"/>
    <col min="3" max="3" width="7.42578125" customWidth="1"/>
    <col min="4" max="4" width="18.28515625" customWidth="1"/>
    <col min="5" max="5" width="14.85546875" customWidth="1"/>
    <col min="6" max="6" width="14.42578125" customWidth="1"/>
    <col min="7" max="8" width="13.42578125" customWidth="1"/>
    <col min="9" max="9" width="11.28515625" customWidth="1"/>
    <col min="10" max="10" width="10.5703125" customWidth="1"/>
    <col min="11" max="12" width="11.28515625" customWidth="1"/>
    <col min="13" max="13" width="14.5703125" customWidth="1"/>
    <col min="14" max="14" width="13" customWidth="1"/>
    <col min="15" max="15" width="16.140625" customWidth="1"/>
    <col min="16" max="17" width="18.28515625" customWidth="1"/>
    <col min="19" max="19" width="10.28515625" customWidth="1"/>
    <col min="22" max="22" width="13.28515625" customWidth="1"/>
  </cols>
  <sheetData>
    <row r="1" spans="1:22" ht="34.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22" ht="28.5" customHeight="1">
      <c r="A2" s="192" t="s">
        <v>165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22" ht="22.5" customHeight="1">
      <c r="A3" s="193" t="s">
        <v>166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22" ht="22.5" customHeight="1">
      <c r="A4" s="194" t="s">
        <v>164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22" s="97" customFormat="1" ht="36.75" customHeight="1">
      <c r="A5" s="180" t="s">
        <v>167</v>
      </c>
      <c r="B5" s="180" t="s">
        <v>2</v>
      </c>
      <c r="C5" s="181" t="s">
        <v>167</v>
      </c>
      <c r="D5" s="180" t="s">
        <v>3</v>
      </c>
      <c r="E5" s="184" t="s">
        <v>168</v>
      </c>
      <c r="F5" s="185"/>
      <c r="G5" s="189" t="s">
        <v>197</v>
      </c>
      <c r="H5" s="190"/>
      <c r="I5" s="190"/>
      <c r="J5" s="190"/>
      <c r="K5" s="190"/>
      <c r="L5" s="190"/>
      <c r="M5" s="191"/>
      <c r="N5" s="181" t="s">
        <v>171</v>
      </c>
    </row>
    <row r="6" spans="1:22" s="97" customFormat="1" ht="32.25" customHeight="1">
      <c r="A6" s="180"/>
      <c r="B6" s="180"/>
      <c r="C6" s="183"/>
      <c r="D6" s="180"/>
      <c r="E6" s="127" t="s">
        <v>174</v>
      </c>
      <c r="F6" s="127" t="s">
        <v>175</v>
      </c>
      <c r="G6" s="127" t="s">
        <v>7</v>
      </c>
      <c r="H6" s="127" t="s">
        <v>8</v>
      </c>
      <c r="I6" s="127" t="s">
        <v>106</v>
      </c>
      <c r="J6" s="127" t="s">
        <v>115</v>
      </c>
      <c r="K6" s="127" t="s">
        <v>105</v>
      </c>
      <c r="L6" s="69" t="s">
        <v>170</v>
      </c>
      <c r="M6" s="127" t="s">
        <v>138</v>
      </c>
      <c r="N6" s="183"/>
      <c r="O6" s="127" t="s">
        <v>7</v>
      </c>
      <c r="P6" s="127" t="s">
        <v>8</v>
      </c>
      <c r="Q6" s="127" t="s">
        <v>106</v>
      </c>
      <c r="R6" s="127" t="s">
        <v>115</v>
      </c>
      <c r="S6" s="127" t="s">
        <v>105</v>
      </c>
      <c r="T6" s="69" t="s">
        <v>170</v>
      </c>
      <c r="U6" s="127" t="s">
        <v>138</v>
      </c>
    </row>
    <row r="7" spans="1:22" ht="22.5" customHeight="1">
      <c r="A7" s="128" t="s">
        <v>193</v>
      </c>
      <c r="B7" s="128" t="s">
        <v>176</v>
      </c>
      <c r="C7" s="128" t="s">
        <v>177</v>
      </c>
      <c r="D7" s="128" t="s">
        <v>178</v>
      </c>
      <c r="E7" s="128" t="s">
        <v>179</v>
      </c>
      <c r="F7" s="128" t="s">
        <v>180</v>
      </c>
      <c r="G7" s="128" t="s">
        <v>184</v>
      </c>
      <c r="H7" s="128" t="s">
        <v>185</v>
      </c>
      <c r="I7" s="128" t="s">
        <v>186</v>
      </c>
      <c r="J7" s="128" t="s">
        <v>187</v>
      </c>
      <c r="K7" s="128" t="s">
        <v>188</v>
      </c>
      <c r="L7" s="128" t="s">
        <v>189</v>
      </c>
      <c r="M7" s="128" t="s">
        <v>190</v>
      </c>
      <c r="N7" s="128" t="s">
        <v>191</v>
      </c>
    </row>
    <row r="8" spans="1:22" ht="27.75" customHeight="1">
      <c r="A8" s="180">
        <v>1</v>
      </c>
      <c r="B8" s="180" t="s">
        <v>68</v>
      </c>
      <c r="C8" s="60">
        <v>1</v>
      </c>
      <c r="D8" s="139" t="s">
        <v>70</v>
      </c>
      <c r="E8" s="60">
        <v>29800</v>
      </c>
      <c r="F8" s="60">
        <v>33459</v>
      </c>
      <c r="G8" s="60">
        <v>16443</v>
      </c>
      <c r="H8" s="60">
        <v>16666</v>
      </c>
      <c r="I8" s="60">
        <v>350</v>
      </c>
      <c r="J8" s="60"/>
      <c r="K8" s="60"/>
      <c r="L8" s="60"/>
      <c r="M8" s="60"/>
      <c r="N8" s="60">
        <v>33459</v>
      </c>
      <c r="O8" s="60">
        <f>G8*102</f>
        <v>1677186</v>
      </c>
      <c r="P8" s="60">
        <f>H8*102</f>
        <v>1699932</v>
      </c>
      <c r="Q8" s="60">
        <f>I8*162.36</f>
        <v>56826.000000000007</v>
      </c>
      <c r="R8" s="60"/>
      <c r="S8" s="60"/>
      <c r="T8" s="60"/>
      <c r="U8" s="60"/>
      <c r="V8" s="60">
        <f>O8+P8+Q8+R8+S8+T8+U8</f>
        <v>3433944</v>
      </c>
    </row>
    <row r="9" spans="1:22" ht="27.75" customHeight="1">
      <c r="A9" s="180"/>
      <c r="B9" s="180"/>
      <c r="C9" s="60">
        <v>2</v>
      </c>
      <c r="D9" s="86" t="s">
        <v>69</v>
      </c>
      <c r="E9" s="60">
        <v>8500</v>
      </c>
      <c r="F9" s="60">
        <v>8500</v>
      </c>
      <c r="G9" s="60">
        <v>0</v>
      </c>
      <c r="H9" s="60">
        <v>0</v>
      </c>
      <c r="I9" s="60"/>
      <c r="J9" s="60"/>
      <c r="K9" s="60"/>
      <c r="L9" s="60"/>
      <c r="M9" s="60"/>
      <c r="N9" s="60">
        <v>0</v>
      </c>
      <c r="O9" s="60">
        <f t="shared" ref="O9:O71" si="0">G9*102</f>
        <v>0</v>
      </c>
      <c r="P9" s="60">
        <f t="shared" ref="P9:P71" si="1">H9*102</f>
        <v>0</v>
      </c>
      <c r="Q9" s="60">
        <f t="shared" ref="Q9:Q71" si="2">I9*162.36</f>
        <v>0</v>
      </c>
      <c r="R9" s="60"/>
      <c r="S9" s="60"/>
      <c r="T9" s="60"/>
      <c r="U9" s="60"/>
      <c r="V9" s="60">
        <f t="shared" ref="V9:V71" si="3">O9+P9+Q9+R9+S9+T9+U9</f>
        <v>0</v>
      </c>
    </row>
    <row r="10" spans="1:22" ht="27.75" customHeight="1">
      <c r="A10" s="181">
        <v>2</v>
      </c>
      <c r="B10" s="181" t="s">
        <v>71</v>
      </c>
      <c r="C10" s="60">
        <v>3</v>
      </c>
      <c r="D10" s="86" t="s">
        <v>75</v>
      </c>
      <c r="E10" s="60">
        <v>15000</v>
      </c>
      <c r="F10" s="60">
        <v>16264</v>
      </c>
      <c r="G10" s="60">
        <v>6264</v>
      </c>
      <c r="H10" s="60">
        <v>10000</v>
      </c>
      <c r="I10" s="60"/>
      <c r="J10" s="60"/>
      <c r="K10" s="60"/>
      <c r="L10" s="60"/>
      <c r="M10" s="60"/>
      <c r="N10" s="60">
        <v>16264</v>
      </c>
      <c r="O10" s="60">
        <f t="shared" si="0"/>
        <v>638928</v>
      </c>
      <c r="P10" s="60">
        <f t="shared" si="1"/>
        <v>1020000</v>
      </c>
      <c r="Q10" s="60">
        <f t="shared" si="2"/>
        <v>0</v>
      </c>
      <c r="R10" s="60"/>
      <c r="S10" s="60"/>
      <c r="T10" s="60"/>
      <c r="U10" s="60"/>
      <c r="V10" s="60">
        <f t="shared" si="3"/>
        <v>1658928</v>
      </c>
    </row>
    <row r="11" spans="1:22" ht="27.75" customHeight="1">
      <c r="A11" s="182"/>
      <c r="B11" s="182"/>
      <c r="C11" s="60">
        <v>4</v>
      </c>
      <c r="D11" s="86" t="s">
        <v>74</v>
      </c>
      <c r="E11" s="60">
        <v>6000</v>
      </c>
      <c r="F11" s="60">
        <v>7598</v>
      </c>
      <c r="G11" s="60">
        <v>7598</v>
      </c>
      <c r="H11" s="60">
        <v>0</v>
      </c>
      <c r="I11" s="60"/>
      <c r="J11" s="60"/>
      <c r="K11" s="60"/>
      <c r="L11" s="60"/>
      <c r="M11" s="60"/>
      <c r="N11" s="60">
        <v>7598</v>
      </c>
      <c r="O11" s="60">
        <f t="shared" si="0"/>
        <v>774996</v>
      </c>
      <c r="P11" s="60">
        <f t="shared" si="1"/>
        <v>0</v>
      </c>
      <c r="Q11" s="60">
        <f t="shared" si="2"/>
        <v>0</v>
      </c>
      <c r="R11" s="60"/>
      <c r="S11" s="60"/>
      <c r="T11" s="60"/>
      <c r="U11" s="60"/>
      <c r="V11" s="60">
        <f t="shared" si="3"/>
        <v>774996</v>
      </c>
    </row>
    <row r="12" spans="1:22" ht="27.75" customHeight="1">
      <c r="A12" s="182"/>
      <c r="B12" s="182"/>
      <c r="C12" s="60">
        <v>5</v>
      </c>
      <c r="D12" s="86" t="s">
        <v>72</v>
      </c>
      <c r="E12" s="60">
        <v>16000</v>
      </c>
      <c r="F12" s="60">
        <v>19343</v>
      </c>
      <c r="G12" s="60">
        <v>19343</v>
      </c>
      <c r="H12" s="60">
        <v>0</v>
      </c>
      <c r="I12" s="60"/>
      <c r="J12" s="60"/>
      <c r="K12" s="60"/>
      <c r="L12" s="60"/>
      <c r="M12" s="60"/>
      <c r="N12" s="60">
        <v>19343</v>
      </c>
      <c r="O12" s="60">
        <f t="shared" si="0"/>
        <v>1972986</v>
      </c>
      <c r="P12" s="60">
        <f t="shared" si="1"/>
        <v>0</v>
      </c>
      <c r="Q12" s="60">
        <f t="shared" si="2"/>
        <v>0</v>
      </c>
      <c r="R12" s="60"/>
      <c r="S12" s="60"/>
      <c r="T12" s="60"/>
      <c r="U12" s="60"/>
      <c r="V12" s="60">
        <f t="shared" si="3"/>
        <v>1972986</v>
      </c>
    </row>
    <row r="13" spans="1:22" ht="27.75" customHeight="1">
      <c r="A13" s="182"/>
      <c r="B13" s="182"/>
      <c r="C13" s="60">
        <v>6</v>
      </c>
      <c r="D13" s="86" t="s">
        <v>76</v>
      </c>
      <c r="E13" s="60">
        <v>2700</v>
      </c>
      <c r="F13" s="60">
        <v>2700</v>
      </c>
      <c r="G13" s="60">
        <v>0</v>
      </c>
      <c r="H13" s="60">
        <v>0</v>
      </c>
      <c r="I13" s="60"/>
      <c r="J13" s="60"/>
      <c r="K13" s="60"/>
      <c r="L13" s="60"/>
      <c r="M13" s="60"/>
      <c r="N13" s="60">
        <v>0</v>
      </c>
      <c r="O13" s="60">
        <f t="shared" si="0"/>
        <v>0</v>
      </c>
      <c r="P13" s="60">
        <f t="shared" si="1"/>
        <v>0</v>
      </c>
      <c r="Q13" s="60">
        <f t="shared" si="2"/>
        <v>0</v>
      </c>
      <c r="R13" s="60"/>
      <c r="S13" s="60"/>
      <c r="T13" s="60"/>
      <c r="U13" s="60"/>
      <c r="V13" s="60">
        <f t="shared" si="3"/>
        <v>0</v>
      </c>
    </row>
    <row r="14" spans="1:22" ht="27.75" customHeight="1">
      <c r="A14" s="182"/>
      <c r="B14" s="182"/>
      <c r="C14" s="60"/>
      <c r="D14" s="100" t="s">
        <v>219</v>
      </c>
      <c r="E14" s="60"/>
      <c r="F14" s="60">
        <v>15320</v>
      </c>
      <c r="G14" s="60">
        <v>15320</v>
      </c>
      <c r="H14" s="60">
        <v>0</v>
      </c>
      <c r="I14" s="60"/>
      <c r="J14" s="60"/>
      <c r="K14" s="60"/>
      <c r="L14" s="60"/>
      <c r="M14" s="60"/>
      <c r="N14" s="60">
        <v>15320</v>
      </c>
      <c r="O14" s="60">
        <f t="shared" si="0"/>
        <v>1562640</v>
      </c>
      <c r="P14" s="60">
        <f t="shared" si="1"/>
        <v>0</v>
      </c>
      <c r="Q14" s="60">
        <f t="shared" si="2"/>
        <v>0</v>
      </c>
      <c r="R14" s="60"/>
      <c r="S14" s="60"/>
      <c r="T14" s="60"/>
      <c r="U14" s="60"/>
      <c r="V14" s="60">
        <f t="shared" si="3"/>
        <v>1562640</v>
      </c>
    </row>
    <row r="15" spans="1:22" ht="27.75" customHeight="1">
      <c r="A15" s="183"/>
      <c r="B15" s="183"/>
      <c r="C15" s="60">
        <v>7</v>
      </c>
      <c r="D15" s="86" t="s">
        <v>73</v>
      </c>
      <c r="E15" s="60">
        <v>17500</v>
      </c>
      <c r="F15" s="60">
        <v>21837</v>
      </c>
      <c r="G15" s="60">
        <v>12528</v>
      </c>
      <c r="H15" s="60">
        <v>7500</v>
      </c>
      <c r="I15" s="60"/>
      <c r="J15" s="60"/>
      <c r="K15" s="60"/>
      <c r="L15" s="60"/>
      <c r="M15" s="60"/>
      <c r="N15" s="60">
        <v>20028</v>
      </c>
      <c r="O15" s="60">
        <f t="shared" si="0"/>
        <v>1277856</v>
      </c>
      <c r="P15" s="60">
        <f t="shared" si="1"/>
        <v>765000</v>
      </c>
      <c r="Q15" s="60">
        <f t="shared" si="2"/>
        <v>0</v>
      </c>
      <c r="R15" s="60"/>
      <c r="S15" s="60"/>
      <c r="T15" s="60"/>
      <c r="U15" s="60"/>
      <c r="V15" s="60">
        <f t="shared" si="3"/>
        <v>2042856</v>
      </c>
    </row>
    <row r="16" spans="1:22" ht="27.75" customHeight="1">
      <c r="A16" s="181">
        <v>3</v>
      </c>
      <c r="B16" s="181" t="s">
        <v>82</v>
      </c>
      <c r="C16" s="60">
        <v>8</v>
      </c>
      <c r="D16" s="86" t="s">
        <v>82</v>
      </c>
      <c r="E16" s="60">
        <v>10000</v>
      </c>
      <c r="F16" s="60">
        <v>12392</v>
      </c>
      <c r="G16" s="60">
        <v>10092</v>
      </c>
      <c r="H16" s="60">
        <v>0</v>
      </c>
      <c r="I16" s="60"/>
      <c r="J16" s="60"/>
      <c r="K16" s="60"/>
      <c r="L16" s="60"/>
      <c r="M16" s="60"/>
      <c r="N16" s="60">
        <v>10092</v>
      </c>
      <c r="O16" s="60">
        <f t="shared" si="0"/>
        <v>1029384</v>
      </c>
      <c r="P16" s="60">
        <f t="shared" si="1"/>
        <v>0</v>
      </c>
      <c r="Q16" s="60">
        <f t="shared" si="2"/>
        <v>0</v>
      </c>
      <c r="R16" s="60"/>
      <c r="S16" s="60"/>
      <c r="T16" s="60"/>
      <c r="U16" s="60"/>
      <c r="V16" s="60">
        <f t="shared" si="3"/>
        <v>1029384</v>
      </c>
    </row>
    <row r="17" spans="1:22" ht="27.75" customHeight="1">
      <c r="A17" s="182"/>
      <c r="B17" s="182"/>
      <c r="C17" s="60">
        <v>9</v>
      </c>
      <c r="D17" s="86" t="s">
        <v>85</v>
      </c>
      <c r="E17" s="60">
        <v>21000</v>
      </c>
      <c r="F17" s="60">
        <v>22652</v>
      </c>
      <c r="G17" s="60">
        <v>8352</v>
      </c>
      <c r="H17" s="60">
        <v>5000</v>
      </c>
      <c r="I17" s="60"/>
      <c r="J17" s="60">
        <v>4450</v>
      </c>
      <c r="K17" s="60"/>
      <c r="L17" s="60"/>
      <c r="M17" s="60"/>
      <c r="N17" s="60">
        <v>17802</v>
      </c>
      <c r="O17" s="60">
        <f t="shared" si="0"/>
        <v>851904</v>
      </c>
      <c r="P17" s="60">
        <f t="shared" si="1"/>
        <v>510000</v>
      </c>
      <c r="Q17" s="60">
        <f t="shared" si="2"/>
        <v>0</v>
      </c>
      <c r="R17" s="60"/>
      <c r="S17" s="60"/>
      <c r="T17" s="60"/>
      <c r="U17" s="60"/>
      <c r="V17" s="60">
        <f t="shared" si="3"/>
        <v>1361904</v>
      </c>
    </row>
    <row r="18" spans="1:22" ht="27.75" customHeight="1">
      <c r="A18" s="182"/>
      <c r="B18" s="182"/>
      <c r="C18" s="60">
        <v>10</v>
      </c>
      <c r="D18" s="86" t="s">
        <v>84</v>
      </c>
      <c r="E18" s="60">
        <v>20000</v>
      </c>
      <c r="F18" s="60">
        <v>20000</v>
      </c>
      <c r="G18" s="60">
        <v>0</v>
      </c>
      <c r="H18" s="60">
        <v>5000</v>
      </c>
      <c r="I18" s="60">
        <v>1500</v>
      </c>
      <c r="J18" s="60"/>
      <c r="K18" s="60"/>
      <c r="L18" s="60"/>
      <c r="M18" s="60"/>
      <c r="N18" s="60">
        <v>6500</v>
      </c>
      <c r="O18" s="60">
        <f t="shared" si="0"/>
        <v>0</v>
      </c>
      <c r="P18" s="60">
        <f t="shared" si="1"/>
        <v>510000</v>
      </c>
      <c r="Q18" s="60">
        <f t="shared" si="2"/>
        <v>243540.00000000003</v>
      </c>
      <c r="R18" s="60"/>
      <c r="S18" s="60"/>
      <c r="T18" s="60"/>
      <c r="U18" s="60"/>
      <c r="V18" s="60">
        <f t="shared" si="3"/>
        <v>753540</v>
      </c>
    </row>
    <row r="19" spans="1:22" ht="27.75" customHeight="1">
      <c r="A19" s="182"/>
      <c r="B19" s="182"/>
      <c r="C19" s="60">
        <v>11</v>
      </c>
      <c r="D19" s="86" t="s">
        <v>83</v>
      </c>
      <c r="E19" s="60">
        <v>2250</v>
      </c>
      <c r="F19" s="60">
        <v>2250</v>
      </c>
      <c r="G19" s="60">
        <v>0</v>
      </c>
      <c r="H19" s="60">
        <v>0</v>
      </c>
      <c r="I19" s="60"/>
      <c r="J19" s="60"/>
      <c r="K19" s="60"/>
      <c r="L19" s="60"/>
      <c r="M19" s="60"/>
      <c r="N19" s="60">
        <v>0</v>
      </c>
      <c r="O19" s="60">
        <f t="shared" si="0"/>
        <v>0</v>
      </c>
      <c r="P19" s="60">
        <f t="shared" si="1"/>
        <v>0</v>
      </c>
      <c r="Q19" s="60">
        <f t="shared" si="2"/>
        <v>0</v>
      </c>
      <c r="R19" s="60"/>
      <c r="S19" s="60"/>
      <c r="T19" s="60"/>
      <c r="U19" s="60"/>
      <c r="V19" s="60">
        <f t="shared" si="3"/>
        <v>0</v>
      </c>
    </row>
    <row r="20" spans="1:22" ht="27.75" customHeight="1">
      <c r="A20" s="183"/>
      <c r="B20" s="183"/>
      <c r="C20" s="60">
        <v>12</v>
      </c>
      <c r="D20" s="86" t="s">
        <v>86</v>
      </c>
      <c r="E20" s="60">
        <v>20500</v>
      </c>
      <c r="F20" s="60">
        <v>24292</v>
      </c>
      <c r="G20" s="60"/>
      <c r="H20" s="60">
        <v>0</v>
      </c>
      <c r="I20" s="60">
        <v>1700</v>
      </c>
      <c r="J20" s="60">
        <v>2700</v>
      </c>
      <c r="K20" s="60"/>
      <c r="L20" s="60"/>
      <c r="M20" s="60"/>
      <c r="N20" s="60">
        <v>18892</v>
      </c>
      <c r="O20" s="60">
        <f t="shared" si="0"/>
        <v>0</v>
      </c>
      <c r="P20" s="60">
        <f t="shared" si="1"/>
        <v>0</v>
      </c>
      <c r="Q20" s="60">
        <f t="shared" si="2"/>
        <v>276012</v>
      </c>
      <c r="R20" s="60"/>
      <c r="S20" s="60"/>
      <c r="T20" s="60"/>
      <c r="U20" s="60"/>
      <c r="V20" s="60">
        <f t="shared" si="3"/>
        <v>276012</v>
      </c>
    </row>
    <row r="21" spans="1:22" ht="27.75" customHeight="1">
      <c r="A21" s="180">
        <v>4</v>
      </c>
      <c r="B21" s="180" t="s">
        <v>92</v>
      </c>
      <c r="C21" s="60">
        <v>13</v>
      </c>
      <c r="D21" s="86" t="s">
        <v>95</v>
      </c>
      <c r="E21" s="60">
        <v>5000</v>
      </c>
      <c r="F21" s="60">
        <v>5000</v>
      </c>
      <c r="G21" s="60">
        <v>0</v>
      </c>
      <c r="H21" s="60">
        <v>3400</v>
      </c>
      <c r="I21" s="60"/>
      <c r="J21" s="60"/>
      <c r="K21" s="60"/>
      <c r="L21" s="60"/>
      <c r="M21" s="60"/>
      <c r="N21" s="60">
        <v>3400</v>
      </c>
      <c r="O21" s="60">
        <f t="shared" si="0"/>
        <v>0</v>
      </c>
      <c r="P21" s="60">
        <f t="shared" si="1"/>
        <v>346800</v>
      </c>
      <c r="Q21" s="60">
        <f t="shared" si="2"/>
        <v>0</v>
      </c>
      <c r="R21" s="60"/>
      <c r="S21" s="60"/>
      <c r="T21" s="60"/>
      <c r="U21" s="60"/>
      <c r="V21" s="60">
        <f t="shared" si="3"/>
        <v>346800</v>
      </c>
    </row>
    <row r="22" spans="1:22" ht="27.75" customHeight="1">
      <c r="A22" s="180"/>
      <c r="B22" s="180"/>
      <c r="C22" s="60">
        <v>14</v>
      </c>
      <c r="D22" s="86" t="s">
        <v>94</v>
      </c>
      <c r="E22" s="60">
        <v>24400</v>
      </c>
      <c r="F22" s="60">
        <v>27100</v>
      </c>
      <c r="G22" s="60">
        <v>17400</v>
      </c>
      <c r="H22" s="60">
        <v>2000</v>
      </c>
      <c r="I22" s="60"/>
      <c r="J22" s="60">
        <v>7700</v>
      </c>
      <c r="K22" s="60"/>
      <c r="L22" s="60"/>
      <c r="M22" s="60"/>
      <c r="N22" s="60">
        <v>27100</v>
      </c>
      <c r="O22" s="60">
        <f t="shared" si="0"/>
        <v>1774800</v>
      </c>
      <c r="P22" s="60">
        <f t="shared" si="1"/>
        <v>204000</v>
      </c>
      <c r="Q22" s="60">
        <f t="shared" si="2"/>
        <v>0</v>
      </c>
      <c r="R22" s="60"/>
      <c r="S22" s="60"/>
      <c r="T22" s="60"/>
      <c r="U22" s="60"/>
      <c r="V22" s="60">
        <f t="shared" si="3"/>
        <v>1978800</v>
      </c>
    </row>
    <row r="23" spans="1:22" ht="27.75" customHeight="1">
      <c r="A23" s="180"/>
      <c r="B23" s="180"/>
      <c r="C23" s="60">
        <v>15</v>
      </c>
      <c r="D23" s="86" t="s">
        <v>93</v>
      </c>
      <c r="E23" s="60">
        <v>7500</v>
      </c>
      <c r="F23" s="60">
        <v>7500</v>
      </c>
      <c r="G23" s="60">
        <v>0</v>
      </c>
      <c r="H23" s="60">
        <v>1700</v>
      </c>
      <c r="I23" s="60">
        <v>5000</v>
      </c>
      <c r="J23" s="60"/>
      <c r="K23" s="60">
        <v>55</v>
      </c>
      <c r="L23" s="60"/>
      <c r="M23" s="60"/>
      <c r="N23" s="60">
        <v>6755</v>
      </c>
      <c r="O23" s="60">
        <f t="shared" si="0"/>
        <v>0</v>
      </c>
      <c r="P23" s="60">
        <f t="shared" si="1"/>
        <v>173400</v>
      </c>
      <c r="Q23" s="60">
        <f t="shared" si="2"/>
        <v>811800.00000000012</v>
      </c>
      <c r="R23" s="60"/>
      <c r="S23" s="60"/>
      <c r="T23" s="60"/>
      <c r="U23" s="60"/>
      <c r="V23" s="60">
        <f t="shared" si="3"/>
        <v>985200.00000000012</v>
      </c>
    </row>
    <row r="24" spans="1:22" ht="27.75" customHeight="1">
      <c r="A24" s="180">
        <v>5</v>
      </c>
      <c r="B24" s="180" t="s">
        <v>87</v>
      </c>
      <c r="C24" s="60">
        <v>16</v>
      </c>
      <c r="D24" s="86" t="s">
        <v>88</v>
      </c>
      <c r="E24" s="60">
        <v>10000</v>
      </c>
      <c r="F24" s="60">
        <v>11264</v>
      </c>
      <c r="G24" s="60">
        <v>6264</v>
      </c>
      <c r="H24" s="60">
        <v>1668</v>
      </c>
      <c r="I24" s="60"/>
      <c r="J24" s="60"/>
      <c r="K24" s="60"/>
      <c r="L24" s="60"/>
      <c r="M24" s="60"/>
      <c r="N24" s="60">
        <v>7932</v>
      </c>
      <c r="O24" s="60">
        <f t="shared" si="0"/>
        <v>638928</v>
      </c>
      <c r="P24" s="60">
        <f t="shared" si="1"/>
        <v>170136</v>
      </c>
      <c r="Q24" s="60">
        <f t="shared" si="2"/>
        <v>0</v>
      </c>
      <c r="R24" s="60"/>
      <c r="S24" s="60"/>
      <c r="T24" s="60"/>
      <c r="U24" s="60"/>
      <c r="V24" s="60">
        <f t="shared" si="3"/>
        <v>809064</v>
      </c>
    </row>
    <row r="25" spans="1:22" ht="27.75" customHeight="1">
      <c r="A25" s="180"/>
      <c r="B25" s="180"/>
      <c r="C25" s="60">
        <v>17</v>
      </c>
      <c r="D25" s="86" t="s">
        <v>89</v>
      </c>
      <c r="E25" s="60">
        <v>500</v>
      </c>
      <c r="F25" s="60">
        <v>500</v>
      </c>
      <c r="G25" s="60">
        <v>0</v>
      </c>
      <c r="H25" s="60">
        <v>0</v>
      </c>
      <c r="I25" s="60"/>
      <c r="J25" s="60"/>
      <c r="K25" s="60"/>
      <c r="L25" s="60"/>
      <c r="M25" s="60"/>
      <c r="N25" s="60">
        <v>0</v>
      </c>
      <c r="O25" s="60">
        <f t="shared" si="0"/>
        <v>0</v>
      </c>
      <c r="P25" s="60">
        <f t="shared" si="1"/>
        <v>0</v>
      </c>
      <c r="Q25" s="60">
        <f t="shared" si="2"/>
        <v>0</v>
      </c>
      <c r="R25" s="60"/>
      <c r="S25" s="60"/>
      <c r="T25" s="60"/>
      <c r="U25" s="60"/>
      <c r="V25" s="60">
        <f t="shared" si="3"/>
        <v>0</v>
      </c>
    </row>
    <row r="26" spans="1:22" ht="27.75" customHeight="1">
      <c r="A26" s="180"/>
      <c r="B26" s="180"/>
      <c r="C26" s="60">
        <v>18</v>
      </c>
      <c r="D26" s="86" t="s">
        <v>90</v>
      </c>
      <c r="E26" s="60">
        <v>500</v>
      </c>
      <c r="F26" s="60">
        <v>500</v>
      </c>
      <c r="G26" s="60">
        <v>0</v>
      </c>
      <c r="H26" s="60">
        <v>0</v>
      </c>
      <c r="I26" s="60"/>
      <c r="J26" s="60"/>
      <c r="K26" s="60"/>
      <c r="L26" s="60"/>
      <c r="M26" s="60"/>
      <c r="N26" s="60">
        <v>0</v>
      </c>
      <c r="O26" s="60">
        <f t="shared" si="0"/>
        <v>0</v>
      </c>
      <c r="P26" s="60">
        <f t="shared" si="1"/>
        <v>0</v>
      </c>
      <c r="Q26" s="60">
        <f t="shared" si="2"/>
        <v>0</v>
      </c>
      <c r="R26" s="60"/>
      <c r="S26" s="60"/>
      <c r="T26" s="60"/>
      <c r="U26" s="60"/>
      <c r="V26" s="60">
        <f t="shared" si="3"/>
        <v>0</v>
      </c>
    </row>
    <row r="27" spans="1:22" ht="27.75" customHeight="1">
      <c r="A27" s="181">
        <v>6</v>
      </c>
      <c r="B27" s="181" t="s">
        <v>34</v>
      </c>
      <c r="C27" s="60">
        <v>19</v>
      </c>
      <c r="D27" s="86" t="s">
        <v>35</v>
      </c>
      <c r="E27" s="60">
        <v>5500</v>
      </c>
      <c r="F27" s="60">
        <v>5500</v>
      </c>
      <c r="G27" s="60">
        <v>0</v>
      </c>
      <c r="H27" s="60">
        <v>3000</v>
      </c>
      <c r="I27" s="60"/>
      <c r="J27" s="60"/>
      <c r="K27" s="60"/>
      <c r="L27" s="60"/>
      <c r="M27" s="60">
        <v>1167</v>
      </c>
      <c r="N27" s="60">
        <v>4167</v>
      </c>
      <c r="O27" s="60">
        <f t="shared" si="0"/>
        <v>0</v>
      </c>
      <c r="P27" s="60">
        <f t="shared" si="1"/>
        <v>306000</v>
      </c>
      <c r="Q27" s="60">
        <f t="shared" si="2"/>
        <v>0</v>
      </c>
      <c r="R27" s="60"/>
      <c r="S27" s="60"/>
      <c r="T27" s="60"/>
      <c r="U27" s="60"/>
      <c r="V27" s="60">
        <f t="shared" si="3"/>
        <v>306000</v>
      </c>
    </row>
    <row r="28" spans="1:22" ht="27.75" customHeight="1">
      <c r="A28" s="182"/>
      <c r="B28" s="182"/>
      <c r="C28" s="60">
        <v>20</v>
      </c>
      <c r="D28" s="86" t="s">
        <v>36</v>
      </c>
      <c r="E28" s="60">
        <v>22000</v>
      </c>
      <c r="F28" s="60">
        <v>22000</v>
      </c>
      <c r="G28" s="60">
        <v>0</v>
      </c>
      <c r="H28" s="60">
        <v>7000</v>
      </c>
      <c r="I28" s="60">
        <v>4450</v>
      </c>
      <c r="J28" s="60"/>
      <c r="K28" s="60"/>
      <c r="L28" s="60"/>
      <c r="M28" s="60"/>
      <c r="N28" s="60">
        <v>11450</v>
      </c>
      <c r="O28" s="60">
        <f t="shared" si="0"/>
        <v>0</v>
      </c>
      <c r="P28" s="60">
        <f t="shared" si="1"/>
        <v>714000</v>
      </c>
      <c r="Q28" s="60">
        <f t="shared" si="2"/>
        <v>722502.00000000012</v>
      </c>
      <c r="R28" s="60"/>
      <c r="S28" s="60"/>
      <c r="T28" s="60"/>
      <c r="U28" s="60"/>
      <c r="V28" s="60">
        <f t="shared" si="3"/>
        <v>1436502</v>
      </c>
    </row>
    <row r="29" spans="1:22" ht="27.75" customHeight="1">
      <c r="A29" s="182"/>
      <c r="B29" s="182"/>
      <c r="C29" s="60">
        <v>21</v>
      </c>
      <c r="D29" s="86" t="s">
        <v>37</v>
      </c>
      <c r="E29" s="60">
        <v>13500</v>
      </c>
      <c r="F29" s="60">
        <v>16694</v>
      </c>
      <c r="G29" s="60">
        <v>16694</v>
      </c>
      <c r="H29" s="60">
        <v>0</v>
      </c>
      <c r="I29" s="60"/>
      <c r="J29" s="60"/>
      <c r="K29" s="60"/>
      <c r="L29" s="60"/>
      <c r="M29" s="60"/>
      <c r="N29" s="60">
        <v>16694</v>
      </c>
      <c r="O29" s="60">
        <f t="shared" si="0"/>
        <v>1702788</v>
      </c>
      <c r="P29" s="60">
        <f t="shared" si="1"/>
        <v>0</v>
      </c>
      <c r="Q29" s="60">
        <f t="shared" si="2"/>
        <v>0</v>
      </c>
      <c r="R29" s="60"/>
      <c r="S29" s="60"/>
      <c r="T29" s="60"/>
      <c r="U29" s="60"/>
      <c r="V29" s="60">
        <f t="shared" si="3"/>
        <v>1702788</v>
      </c>
    </row>
    <row r="30" spans="1:22" ht="27.75" customHeight="1">
      <c r="A30" s="182"/>
      <c r="B30" s="182"/>
      <c r="C30" s="60">
        <v>22</v>
      </c>
      <c r="D30" s="86" t="s">
        <v>38</v>
      </c>
      <c r="E30" s="60">
        <v>23000</v>
      </c>
      <c r="F30" s="60">
        <v>26792</v>
      </c>
      <c r="G30" s="60">
        <v>18792</v>
      </c>
      <c r="H30" s="60">
        <v>5000</v>
      </c>
      <c r="I30" s="60"/>
      <c r="J30" s="60"/>
      <c r="K30" s="60"/>
      <c r="L30" s="60"/>
      <c r="M30" s="60"/>
      <c r="N30" s="60">
        <v>23792</v>
      </c>
      <c r="O30" s="60">
        <f t="shared" si="0"/>
        <v>1916784</v>
      </c>
      <c r="P30" s="60">
        <f t="shared" si="1"/>
        <v>510000</v>
      </c>
      <c r="Q30" s="60">
        <f t="shared" si="2"/>
        <v>0</v>
      </c>
      <c r="R30" s="60"/>
      <c r="S30" s="60"/>
      <c r="T30" s="60"/>
      <c r="U30" s="60"/>
      <c r="V30" s="60">
        <f t="shared" si="3"/>
        <v>2426784</v>
      </c>
    </row>
    <row r="31" spans="1:22" ht="27.75" customHeight="1">
      <c r="A31" s="182"/>
      <c r="B31" s="182"/>
      <c r="C31" s="60">
        <v>23</v>
      </c>
      <c r="D31" s="86" t="s">
        <v>39</v>
      </c>
      <c r="E31" s="60">
        <v>3500</v>
      </c>
      <c r="F31" s="60">
        <v>3500</v>
      </c>
      <c r="G31" s="60">
        <v>0</v>
      </c>
      <c r="H31" s="60">
        <v>1700</v>
      </c>
      <c r="I31" s="60"/>
      <c r="J31" s="60"/>
      <c r="K31" s="60"/>
      <c r="L31" s="60"/>
      <c r="M31" s="60">
        <v>1000</v>
      </c>
      <c r="N31" s="60">
        <v>2700</v>
      </c>
      <c r="O31" s="60">
        <f t="shared" si="0"/>
        <v>0</v>
      </c>
      <c r="P31" s="60">
        <f t="shared" si="1"/>
        <v>173400</v>
      </c>
      <c r="Q31" s="60">
        <f t="shared" si="2"/>
        <v>0</v>
      </c>
      <c r="R31" s="60"/>
      <c r="S31" s="60"/>
      <c r="T31" s="60"/>
      <c r="U31" s="60"/>
      <c r="V31" s="60">
        <f t="shared" si="3"/>
        <v>173400</v>
      </c>
    </row>
    <row r="32" spans="1:22" ht="27.75" customHeight="1">
      <c r="A32" s="183"/>
      <c r="B32" s="183"/>
      <c r="C32" s="60">
        <v>24</v>
      </c>
      <c r="D32" s="129" t="s">
        <v>40</v>
      </c>
      <c r="E32" s="130">
        <v>4000</v>
      </c>
      <c r="F32" s="130">
        <v>4000</v>
      </c>
      <c r="G32" s="130">
        <v>0</v>
      </c>
      <c r="H32" s="60">
        <v>4000</v>
      </c>
      <c r="I32" s="130"/>
      <c r="J32" s="60"/>
      <c r="K32" s="130"/>
      <c r="L32" s="130"/>
      <c r="M32" s="130"/>
      <c r="N32" s="60">
        <v>4000</v>
      </c>
      <c r="O32" s="60">
        <f t="shared" si="0"/>
        <v>0</v>
      </c>
      <c r="P32" s="60">
        <f t="shared" si="1"/>
        <v>408000</v>
      </c>
      <c r="Q32" s="60">
        <f t="shared" si="2"/>
        <v>0</v>
      </c>
      <c r="R32" s="60"/>
      <c r="S32" s="60"/>
      <c r="T32" s="60"/>
      <c r="U32" s="60"/>
      <c r="V32" s="60">
        <f t="shared" si="3"/>
        <v>408000</v>
      </c>
    </row>
    <row r="33" spans="1:23" ht="27.75" customHeight="1">
      <c r="A33" s="127">
        <v>7</v>
      </c>
      <c r="B33" s="126" t="s">
        <v>28</v>
      </c>
      <c r="C33" s="60">
        <v>25</v>
      </c>
      <c r="D33" s="86" t="s">
        <v>29</v>
      </c>
      <c r="E33" s="60">
        <v>7500</v>
      </c>
      <c r="F33" s="60">
        <v>9400</v>
      </c>
      <c r="G33" s="60">
        <v>9400</v>
      </c>
      <c r="H33" s="60">
        <v>0</v>
      </c>
      <c r="I33" s="60"/>
      <c r="J33" s="60"/>
      <c r="K33" s="60"/>
      <c r="L33" s="60"/>
      <c r="M33" s="60"/>
      <c r="N33" s="60">
        <v>9400</v>
      </c>
      <c r="O33" s="60">
        <f t="shared" si="0"/>
        <v>958800</v>
      </c>
      <c r="P33" s="60">
        <f t="shared" si="1"/>
        <v>0</v>
      </c>
      <c r="Q33" s="60">
        <f t="shared" si="2"/>
        <v>0</v>
      </c>
      <c r="R33" s="60"/>
      <c r="S33" s="60"/>
      <c r="T33" s="60"/>
      <c r="U33" s="60"/>
      <c r="V33" s="60">
        <f t="shared" si="3"/>
        <v>958800</v>
      </c>
    </row>
    <row r="34" spans="1:23" ht="27.75" customHeight="1">
      <c r="A34" s="127"/>
      <c r="B34" s="126"/>
      <c r="C34" s="60"/>
      <c r="D34" s="86"/>
      <c r="E34" s="60"/>
      <c r="F34" s="60">
        <v>817</v>
      </c>
      <c r="G34" s="60"/>
      <c r="H34" s="60"/>
      <c r="I34" s="60">
        <v>817</v>
      </c>
      <c r="J34" s="60"/>
      <c r="K34" s="60"/>
      <c r="L34" s="60"/>
      <c r="M34" s="60"/>
      <c r="N34" s="60">
        <v>817</v>
      </c>
      <c r="O34" s="60">
        <f t="shared" si="0"/>
        <v>0</v>
      </c>
      <c r="P34" s="60">
        <f t="shared" si="1"/>
        <v>0</v>
      </c>
      <c r="Q34" s="60">
        <f t="shared" si="2"/>
        <v>132648.12000000002</v>
      </c>
      <c r="R34" s="60"/>
      <c r="S34" s="60"/>
      <c r="T34" s="60"/>
      <c r="U34" s="60"/>
      <c r="V34" s="60">
        <f t="shared" si="3"/>
        <v>132648.12000000002</v>
      </c>
    </row>
    <row r="35" spans="1:23" ht="27.75" customHeight="1">
      <c r="A35" s="179">
        <v>8</v>
      </c>
      <c r="B35" s="179" t="s">
        <v>198</v>
      </c>
      <c r="C35" s="60">
        <v>26</v>
      </c>
      <c r="D35" s="86" t="s">
        <v>43</v>
      </c>
      <c r="E35" s="60">
        <v>29500</v>
      </c>
      <c r="F35" s="60">
        <v>29500</v>
      </c>
      <c r="G35" s="60">
        <v>5000</v>
      </c>
      <c r="H35" s="60">
        <v>2000</v>
      </c>
      <c r="I35" s="60"/>
      <c r="J35" s="60"/>
      <c r="K35" s="60"/>
      <c r="L35" s="60"/>
      <c r="M35" s="60">
        <v>100</v>
      </c>
      <c r="N35" s="60">
        <v>7100</v>
      </c>
      <c r="O35" s="60">
        <f t="shared" si="0"/>
        <v>510000</v>
      </c>
      <c r="P35" s="60">
        <f t="shared" si="1"/>
        <v>204000</v>
      </c>
      <c r="Q35" s="60">
        <f t="shared" si="2"/>
        <v>0</v>
      </c>
      <c r="R35" s="60"/>
      <c r="S35" s="60"/>
      <c r="T35" s="60"/>
      <c r="U35" s="60"/>
      <c r="V35" s="60">
        <f t="shared" si="3"/>
        <v>714000</v>
      </c>
    </row>
    <row r="36" spans="1:23" ht="18.75" customHeight="1">
      <c r="A36" s="179"/>
      <c r="B36" s="179"/>
      <c r="C36" s="60">
        <v>27</v>
      </c>
      <c r="D36" s="86" t="s">
        <v>42</v>
      </c>
      <c r="E36" s="60">
        <v>1000</v>
      </c>
      <c r="F36" s="60">
        <v>1000</v>
      </c>
      <c r="G36" s="60">
        <v>0</v>
      </c>
      <c r="H36" s="60">
        <v>1000</v>
      </c>
      <c r="I36" s="60"/>
      <c r="J36" s="60"/>
      <c r="K36" s="60"/>
      <c r="L36" s="60"/>
      <c r="M36" s="60"/>
      <c r="N36" s="60">
        <v>1000</v>
      </c>
      <c r="O36" s="60">
        <f t="shared" si="0"/>
        <v>0</v>
      </c>
      <c r="P36" s="60">
        <f t="shared" si="1"/>
        <v>102000</v>
      </c>
      <c r="Q36" s="60">
        <f t="shared" si="2"/>
        <v>0</v>
      </c>
      <c r="R36" s="60"/>
      <c r="S36" s="60"/>
      <c r="T36" s="60"/>
      <c r="U36" s="60"/>
      <c r="V36" s="60">
        <f t="shared" si="3"/>
        <v>102000</v>
      </c>
    </row>
    <row r="37" spans="1:23" ht="18.75" customHeight="1">
      <c r="A37" s="179"/>
      <c r="B37" s="179"/>
      <c r="C37" s="60">
        <v>28</v>
      </c>
      <c r="D37" s="86" t="s">
        <v>44</v>
      </c>
      <c r="E37" s="60">
        <v>1200</v>
      </c>
      <c r="F37" s="60">
        <v>1200</v>
      </c>
      <c r="G37" s="60">
        <v>0</v>
      </c>
      <c r="H37" s="60">
        <v>0</v>
      </c>
      <c r="I37" s="60"/>
      <c r="J37" s="60"/>
      <c r="K37" s="60"/>
      <c r="L37" s="60"/>
      <c r="M37" s="60">
        <v>120</v>
      </c>
      <c r="N37" s="60">
        <v>120</v>
      </c>
      <c r="O37" s="60">
        <f t="shared" si="0"/>
        <v>0</v>
      </c>
      <c r="P37" s="60">
        <f t="shared" si="1"/>
        <v>0</v>
      </c>
      <c r="Q37" s="60">
        <f t="shared" si="2"/>
        <v>0</v>
      </c>
      <c r="R37" s="60"/>
      <c r="S37" s="60"/>
      <c r="T37" s="60"/>
      <c r="U37" s="60"/>
      <c r="V37" s="60">
        <f t="shared" si="3"/>
        <v>0</v>
      </c>
    </row>
    <row r="38" spans="1:23" ht="18.75" customHeight="1">
      <c r="A38" s="128">
        <v>9</v>
      </c>
      <c r="B38" s="127" t="s">
        <v>11</v>
      </c>
      <c r="C38" s="60">
        <v>29</v>
      </c>
      <c r="D38" s="139" t="s">
        <v>11</v>
      </c>
      <c r="E38" s="60">
        <v>5500</v>
      </c>
      <c r="F38" s="60">
        <v>5500</v>
      </c>
      <c r="G38" s="60">
        <v>0</v>
      </c>
      <c r="H38" s="60">
        <v>4500</v>
      </c>
      <c r="I38" s="60"/>
      <c r="J38" s="60"/>
      <c r="K38" s="60"/>
      <c r="L38" s="60"/>
      <c r="M38" s="60"/>
      <c r="N38" s="60">
        <v>4500</v>
      </c>
      <c r="O38" s="60">
        <f t="shared" si="0"/>
        <v>0</v>
      </c>
      <c r="P38" s="60">
        <f t="shared" si="1"/>
        <v>459000</v>
      </c>
      <c r="Q38" s="60">
        <f t="shared" si="2"/>
        <v>0</v>
      </c>
      <c r="R38" s="60"/>
      <c r="S38" s="60"/>
      <c r="T38" s="60"/>
      <c r="U38" s="60"/>
      <c r="V38" s="60">
        <f t="shared" si="3"/>
        <v>459000</v>
      </c>
    </row>
    <row r="39" spans="1:23" ht="18.75" customHeight="1">
      <c r="A39" s="179">
        <v>10</v>
      </c>
      <c r="B39" s="180" t="s">
        <v>12</v>
      </c>
      <c r="C39" s="60">
        <v>30</v>
      </c>
      <c r="D39" s="86" t="s">
        <v>12</v>
      </c>
      <c r="E39" s="60">
        <v>7500</v>
      </c>
      <c r="F39" s="60">
        <v>7500</v>
      </c>
      <c r="G39" s="60">
        <v>0</v>
      </c>
      <c r="H39" s="60">
        <v>1700</v>
      </c>
      <c r="I39" s="60"/>
      <c r="J39" s="60"/>
      <c r="K39" s="60"/>
      <c r="L39" s="60"/>
      <c r="M39" s="60">
        <v>1500</v>
      </c>
      <c r="N39" s="60">
        <v>3200</v>
      </c>
      <c r="O39" s="60">
        <f t="shared" si="0"/>
        <v>0</v>
      </c>
      <c r="P39" s="60">
        <f t="shared" si="1"/>
        <v>173400</v>
      </c>
      <c r="Q39" s="60">
        <f t="shared" si="2"/>
        <v>0</v>
      </c>
      <c r="R39" s="60"/>
      <c r="S39" s="60"/>
      <c r="T39" s="60"/>
      <c r="U39" s="60"/>
      <c r="V39" s="60">
        <f t="shared" si="3"/>
        <v>173400</v>
      </c>
    </row>
    <row r="40" spans="1:23" ht="18.75" customHeight="1">
      <c r="A40" s="179"/>
      <c r="B40" s="180"/>
      <c r="C40" s="60">
        <v>31</v>
      </c>
      <c r="D40" s="139" t="s">
        <v>13</v>
      </c>
      <c r="E40" s="60">
        <v>500</v>
      </c>
      <c r="F40" s="60">
        <v>500</v>
      </c>
      <c r="G40" s="60">
        <v>0</v>
      </c>
      <c r="H40" s="60">
        <v>0</v>
      </c>
      <c r="I40" s="60"/>
      <c r="J40" s="60"/>
      <c r="K40" s="60"/>
      <c r="L40" s="60"/>
      <c r="M40" s="140">
        <v>500</v>
      </c>
      <c r="N40" s="60">
        <v>500</v>
      </c>
      <c r="O40" s="60">
        <f t="shared" si="0"/>
        <v>0</v>
      </c>
      <c r="P40" s="60">
        <f t="shared" si="1"/>
        <v>0</v>
      </c>
      <c r="Q40" s="60">
        <f t="shared" si="2"/>
        <v>0</v>
      </c>
      <c r="R40" s="60"/>
      <c r="S40" s="60"/>
      <c r="T40" s="60"/>
      <c r="U40" s="60">
        <v>21000</v>
      </c>
      <c r="V40" s="60">
        <f t="shared" si="3"/>
        <v>21000</v>
      </c>
      <c r="W40">
        <v>3780</v>
      </c>
    </row>
    <row r="41" spans="1:23" ht="18.75" customHeight="1">
      <c r="A41" s="179">
        <v>11</v>
      </c>
      <c r="B41" s="180" t="s">
        <v>14</v>
      </c>
      <c r="C41" s="60">
        <v>32</v>
      </c>
      <c r="D41" s="139" t="s">
        <v>15</v>
      </c>
      <c r="E41" s="60">
        <v>2500</v>
      </c>
      <c r="F41" s="60">
        <v>2500</v>
      </c>
      <c r="G41" s="60">
        <v>0</v>
      </c>
      <c r="H41" s="60">
        <v>2500</v>
      </c>
      <c r="I41" s="60"/>
      <c r="J41" s="60"/>
      <c r="K41" s="60"/>
      <c r="L41" s="60"/>
      <c r="M41" s="60"/>
      <c r="N41" s="60">
        <v>2500</v>
      </c>
      <c r="O41" s="60">
        <f t="shared" si="0"/>
        <v>0</v>
      </c>
      <c r="P41" s="60">
        <f t="shared" si="1"/>
        <v>255000</v>
      </c>
      <c r="Q41" s="60">
        <f t="shared" si="2"/>
        <v>0</v>
      </c>
      <c r="R41" s="60"/>
      <c r="S41" s="60"/>
      <c r="T41" s="60"/>
      <c r="U41" s="60"/>
      <c r="V41" s="60">
        <f t="shared" si="3"/>
        <v>255000</v>
      </c>
    </row>
    <row r="42" spans="1:23" ht="18.75" customHeight="1">
      <c r="A42" s="179"/>
      <c r="B42" s="180"/>
      <c r="C42" s="60">
        <v>33</v>
      </c>
      <c r="D42" s="139" t="s">
        <v>17</v>
      </c>
      <c r="E42" s="60">
        <v>5500</v>
      </c>
      <c r="F42" s="60">
        <v>6612</v>
      </c>
      <c r="G42" s="60">
        <v>0</v>
      </c>
      <c r="H42" s="60">
        <v>5000</v>
      </c>
      <c r="I42" s="60">
        <v>1000</v>
      </c>
      <c r="J42" s="60"/>
      <c r="K42" s="60"/>
      <c r="L42" s="60"/>
      <c r="M42" s="60"/>
      <c r="N42" s="60">
        <v>6000</v>
      </c>
      <c r="O42" s="60">
        <f t="shared" si="0"/>
        <v>0</v>
      </c>
      <c r="P42" s="60">
        <f t="shared" si="1"/>
        <v>510000</v>
      </c>
      <c r="Q42" s="60">
        <f t="shared" si="2"/>
        <v>162360</v>
      </c>
      <c r="R42" s="60"/>
      <c r="S42" s="60"/>
      <c r="T42" s="60"/>
      <c r="U42" s="60"/>
      <c r="V42" s="60">
        <f t="shared" si="3"/>
        <v>672360</v>
      </c>
    </row>
    <row r="43" spans="1:23" ht="18.75" customHeight="1">
      <c r="A43" s="179"/>
      <c r="B43" s="180"/>
      <c r="C43" s="60">
        <v>34</v>
      </c>
      <c r="D43" s="86" t="s">
        <v>18</v>
      </c>
      <c r="E43" s="60">
        <v>500</v>
      </c>
      <c r="F43" s="60">
        <v>500</v>
      </c>
      <c r="G43" s="60">
        <v>0</v>
      </c>
      <c r="H43" s="60">
        <v>0</v>
      </c>
      <c r="I43" s="60"/>
      <c r="J43" s="60"/>
      <c r="K43" s="60"/>
      <c r="L43" s="60"/>
      <c r="M43" s="60"/>
      <c r="N43" s="60">
        <v>0</v>
      </c>
      <c r="O43" s="60">
        <f t="shared" si="0"/>
        <v>0</v>
      </c>
      <c r="P43" s="60">
        <f t="shared" si="1"/>
        <v>0</v>
      </c>
      <c r="Q43" s="60">
        <f t="shared" si="2"/>
        <v>0</v>
      </c>
      <c r="R43" s="60"/>
      <c r="S43" s="60"/>
      <c r="T43" s="60"/>
      <c r="U43" s="60"/>
      <c r="V43" s="60">
        <f t="shared" si="3"/>
        <v>0</v>
      </c>
    </row>
    <row r="44" spans="1:23" ht="18.75" customHeight="1">
      <c r="A44" s="179"/>
      <c r="B44" s="180"/>
      <c r="C44" s="60">
        <v>35</v>
      </c>
      <c r="D44" s="139" t="s">
        <v>20</v>
      </c>
      <c r="E44" s="60">
        <v>6500</v>
      </c>
      <c r="F44" s="60">
        <v>7764</v>
      </c>
      <c r="G44" s="60">
        <v>0</v>
      </c>
      <c r="H44" s="60">
        <v>5000</v>
      </c>
      <c r="I44" s="60">
        <v>1000</v>
      </c>
      <c r="J44" s="60"/>
      <c r="K44" s="60"/>
      <c r="L44" s="60"/>
      <c r="M44" s="60"/>
      <c r="N44" s="60">
        <v>6000</v>
      </c>
      <c r="O44" s="60">
        <f t="shared" si="0"/>
        <v>0</v>
      </c>
      <c r="P44" s="60">
        <f t="shared" si="1"/>
        <v>510000</v>
      </c>
      <c r="Q44" s="60">
        <f t="shared" si="2"/>
        <v>162360</v>
      </c>
      <c r="R44" s="60"/>
      <c r="S44" s="60"/>
      <c r="T44" s="60"/>
      <c r="U44" s="60"/>
      <c r="V44" s="60">
        <f t="shared" si="3"/>
        <v>672360</v>
      </c>
    </row>
    <row r="45" spans="1:23" ht="18.75" customHeight="1">
      <c r="A45" s="179">
        <v>12</v>
      </c>
      <c r="B45" s="180" t="s">
        <v>21</v>
      </c>
      <c r="C45" s="60">
        <v>36</v>
      </c>
      <c r="D45" s="86" t="s">
        <v>22</v>
      </c>
      <c r="E45" s="60">
        <v>8000</v>
      </c>
      <c r="F45" s="60">
        <v>8000</v>
      </c>
      <c r="G45" s="60">
        <v>0</v>
      </c>
      <c r="H45" s="60">
        <v>1700</v>
      </c>
      <c r="I45" s="60">
        <v>2000</v>
      </c>
      <c r="J45" s="60"/>
      <c r="K45" s="60">
        <v>100</v>
      </c>
      <c r="L45" s="60"/>
      <c r="M45" s="60">
        <v>517</v>
      </c>
      <c r="N45" s="60">
        <v>4317</v>
      </c>
      <c r="O45" s="60">
        <f t="shared" si="0"/>
        <v>0</v>
      </c>
      <c r="P45" s="60">
        <f t="shared" si="1"/>
        <v>173400</v>
      </c>
      <c r="Q45" s="60">
        <f t="shared" si="2"/>
        <v>324720</v>
      </c>
      <c r="R45" s="60"/>
      <c r="S45" s="60"/>
      <c r="T45" s="60"/>
      <c r="U45" s="60"/>
      <c r="V45" s="60">
        <f t="shared" si="3"/>
        <v>498120</v>
      </c>
    </row>
    <row r="46" spans="1:23" ht="18.75" customHeight="1">
      <c r="A46" s="179"/>
      <c r="B46" s="180"/>
      <c r="C46" s="60">
        <v>37</v>
      </c>
      <c r="D46" s="86" t="s">
        <v>23</v>
      </c>
      <c r="E46" s="60">
        <v>7200</v>
      </c>
      <c r="F46" s="60">
        <v>7200</v>
      </c>
      <c r="G46" s="60">
        <v>0</v>
      </c>
      <c r="H46" s="60">
        <v>0</v>
      </c>
      <c r="I46" s="60"/>
      <c r="J46" s="60"/>
      <c r="K46" s="60">
        <v>800</v>
      </c>
      <c r="L46" s="60"/>
      <c r="M46" s="60">
        <v>6405</v>
      </c>
      <c r="N46" s="60">
        <v>7205</v>
      </c>
      <c r="O46" s="60">
        <f t="shared" si="0"/>
        <v>0</v>
      </c>
      <c r="P46" s="60">
        <f t="shared" si="1"/>
        <v>0</v>
      </c>
      <c r="Q46" s="60">
        <f t="shared" si="2"/>
        <v>0</v>
      </c>
      <c r="R46" s="60"/>
      <c r="S46" s="60"/>
      <c r="T46" s="60"/>
      <c r="U46" s="60"/>
      <c r="V46" s="60">
        <f t="shared" si="3"/>
        <v>0</v>
      </c>
    </row>
    <row r="47" spans="1:23" ht="18.75" customHeight="1">
      <c r="A47" s="179">
        <v>13</v>
      </c>
      <c r="B47" s="180" t="s">
        <v>24</v>
      </c>
      <c r="C47" s="60">
        <v>38</v>
      </c>
      <c r="D47" s="86" t="s">
        <v>25</v>
      </c>
      <c r="E47" s="60">
        <v>4000</v>
      </c>
      <c r="F47" s="60">
        <v>4000</v>
      </c>
      <c r="G47" s="60">
        <v>0</v>
      </c>
      <c r="H47" s="60">
        <v>3500</v>
      </c>
      <c r="I47" s="60"/>
      <c r="J47" s="60"/>
      <c r="K47" s="60">
        <v>240</v>
      </c>
      <c r="L47" s="60"/>
      <c r="M47" s="60"/>
      <c r="N47" s="60">
        <v>3740</v>
      </c>
      <c r="O47" s="60">
        <f t="shared" si="0"/>
        <v>0</v>
      </c>
      <c r="P47" s="60">
        <f t="shared" si="1"/>
        <v>357000</v>
      </c>
      <c r="Q47" s="60">
        <f t="shared" si="2"/>
        <v>0</v>
      </c>
      <c r="R47" s="60"/>
      <c r="S47" s="60"/>
      <c r="T47" s="60"/>
      <c r="U47" s="60"/>
      <c r="V47" s="60">
        <f t="shared" si="3"/>
        <v>357000</v>
      </c>
    </row>
    <row r="48" spans="1:23" ht="18.75" customHeight="1">
      <c r="A48" s="179"/>
      <c r="B48" s="180"/>
      <c r="C48" s="60">
        <v>39</v>
      </c>
      <c r="D48" s="86" t="s">
        <v>26</v>
      </c>
      <c r="E48" s="60">
        <v>5000</v>
      </c>
      <c r="F48" s="60">
        <v>5805</v>
      </c>
      <c r="G48" s="60">
        <v>0</v>
      </c>
      <c r="H48" s="60">
        <v>5000</v>
      </c>
      <c r="I48" s="60"/>
      <c r="J48" s="60"/>
      <c r="K48" s="60">
        <v>631</v>
      </c>
      <c r="L48" s="60"/>
      <c r="M48" s="60"/>
      <c r="N48" s="60">
        <v>5631</v>
      </c>
      <c r="O48" s="60">
        <f t="shared" si="0"/>
        <v>0</v>
      </c>
      <c r="P48" s="60">
        <f t="shared" si="1"/>
        <v>510000</v>
      </c>
      <c r="Q48" s="60">
        <f t="shared" si="2"/>
        <v>0</v>
      </c>
      <c r="R48" s="60"/>
      <c r="S48" s="60"/>
      <c r="T48" s="60"/>
      <c r="U48" s="60"/>
      <c r="V48" s="60">
        <f t="shared" si="3"/>
        <v>510000</v>
      </c>
    </row>
    <row r="49" spans="1:23" ht="18.75" customHeight="1">
      <c r="A49" s="128">
        <v>14</v>
      </c>
      <c r="B49" s="127" t="s">
        <v>27</v>
      </c>
      <c r="C49" s="60">
        <v>40</v>
      </c>
      <c r="D49" s="86" t="s">
        <v>27</v>
      </c>
      <c r="E49" s="60">
        <v>11000</v>
      </c>
      <c r="F49" s="60">
        <v>11000</v>
      </c>
      <c r="G49" s="60">
        <v>0</v>
      </c>
      <c r="H49" s="60">
        <v>10000</v>
      </c>
      <c r="I49" s="60">
        <v>300</v>
      </c>
      <c r="J49" s="60"/>
      <c r="K49" s="60"/>
      <c r="L49" s="60"/>
      <c r="M49" s="60">
        <v>700</v>
      </c>
      <c r="N49" s="60">
        <v>11000</v>
      </c>
      <c r="O49" s="60">
        <f t="shared" si="0"/>
        <v>0</v>
      </c>
      <c r="P49" s="60">
        <f t="shared" si="1"/>
        <v>1020000</v>
      </c>
      <c r="Q49" s="60">
        <f t="shared" si="2"/>
        <v>48708.000000000007</v>
      </c>
      <c r="R49" s="60"/>
      <c r="S49" s="60"/>
      <c r="T49" s="60"/>
      <c r="U49" s="60"/>
      <c r="V49" s="60">
        <f t="shared" si="3"/>
        <v>1068708</v>
      </c>
    </row>
    <row r="50" spans="1:23" ht="18.75" customHeight="1">
      <c r="A50" s="128">
        <v>15</v>
      </c>
      <c r="B50" s="127" t="s">
        <v>30</v>
      </c>
      <c r="C50" s="60">
        <v>41</v>
      </c>
      <c r="D50" s="86" t="s">
        <v>31</v>
      </c>
      <c r="E50" s="60">
        <v>1000</v>
      </c>
      <c r="F50" s="60">
        <v>1000</v>
      </c>
      <c r="G50" s="60">
        <v>0</v>
      </c>
      <c r="H50" s="60">
        <v>1000</v>
      </c>
      <c r="I50" s="60"/>
      <c r="J50" s="60"/>
      <c r="K50" s="60"/>
      <c r="L50" s="60"/>
      <c r="M50" s="60"/>
      <c r="N50" s="60">
        <v>1000</v>
      </c>
      <c r="O50" s="60">
        <f t="shared" si="0"/>
        <v>0</v>
      </c>
      <c r="P50" s="60">
        <f t="shared" si="1"/>
        <v>102000</v>
      </c>
      <c r="Q50" s="60">
        <f t="shared" si="2"/>
        <v>0</v>
      </c>
      <c r="R50" s="60"/>
      <c r="S50" s="60"/>
      <c r="T50" s="60"/>
      <c r="U50" s="60"/>
      <c r="V50" s="60">
        <f t="shared" si="3"/>
        <v>102000</v>
      </c>
    </row>
    <row r="51" spans="1:23" ht="18.75" customHeight="1">
      <c r="A51" s="128">
        <v>16</v>
      </c>
      <c r="B51" s="127" t="s">
        <v>32</v>
      </c>
      <c r="C51" s="60">
        <v>42</v>
      </c>
      <c r="D51" s="86" t="s">
        <v>33</v>
      </c>
      <c r="E51" s="60">
        <v>5200</v>
      </c>
      <c r="F51" s="60">
        <v>5200</v>
      </c>
      <c r="G51" s="60">
        <v>0</v>
      </c>
      <c r="H51" s="60">
        <v>0</v>
      </c>
      <c r="I51" s="98">
        <v>1750</v>
      </c>
      <c r="J51" s="98"/>
      <c r="K51" s="98"/>
      <c r="L51" s="98"/>
      <c r="M51" s="60">
        <v>2200</v>
      </c>
      <c r="N51" s="60">
        <v>3950</v>
      </c>
      <c r="O51" s="60">
        <f t="shared" si="0"/>
        <v>0</v>
      </c>
      <c r="P51" s="60">
        <f t="shared" si="1"/>
        <v>0</v>
      </c>
      <c r="Q51" s="60">
        <f t="shared" si="2"/>
        <v>284130</v>
      </c>
      <c r="R51" s="60"/>
      <c r="S51" s="60"/>
      <c r="T51" s="60"/>
      <c r="U51" s="60"/>
      <c r="V51" s="60">
        <f t="shared" si="3"/>
        <v>284130</v>
      </c>
    </row>
    <row r="52" spans="1:23" ht="18.75" customHeight="1">
      <c r="A52" s="128">
        <v>17</v>
      </c>
      <c r="B52" s="127" t="s">
        <v>45</v>
      </c>
      <c r="C52" s="60">
        <v>43</v>
      </c>
      <c r="D52" s="86" t="s">
        <v>45</v>
      </c>
      <c r="E52" s="60">
        <v>1000</v>
      </c>
      <c r="F52" s="60">
        <v>1000</v>
      </c>
      <c r="G52" s="60">
        <v>0</v>
      </c>
      <c r="H52" s="60">
        <v>0</v>
      </c>
      <c r="I52" s="60"/>
      <c r="J52" s="60"/>
      <c r="K52" s="60"/>
      <c r="L52" s="60"/>
      <c r="M52" s="60"/>
      <c r="N52" s="60">
        <v>0</v>
      </c>
      <c r="O52" s="60">
        <f t="shared" si="0"/>
        <v>0</v>
      </c>
      <c r="P52" s="60">
        <f t="shared" si="1"/>
        <v>0</v>
      </c>
      <c r="Q52" s="60">
        <f t="shared" si="2"/>
        <v>0</v>
      </c>
      <c r="R52" s="60"/>
      <c r="S52" s="60"/>
      <c r="T52" s="60"/>
      <c r="U52" s="60"/>
      <c r="V52" s="60">
        <f t="shared" si="3"/>
        <v>0</v>
      </c>
    </row>
    <row r="53" spans="1:23" ht="18.75" customHeight="1">
      <c r="A53" s="179">
        <v>18</v>
      </c>
      <c r="B53" s="180" t="s">
        <v>46</v>
      </c>
      <c r="C53" s="60">
        <v>44</v>
      </c>
      <c r="D53" s="86" t="s">
        <v>47</v>
      </c>
      <c r="E53" s="60">
        <v>2500</v>
      </c>
      <c r="F53" s="60">
        <v>2500</v>
      </c>
      <c r="G53" s="60">
        <v>0</v>
      </c>
      <c r="H53" s="60">
        <v>2200</v>
      </c>
      <c r="I53" s="60"/>
      <c r="J53" s="60"/>
      <c r="K53" s="60"/>
      <c r="L53" s="60"/>
      <c r="M53" s="60"/>
      <c r="N53" s="60">
        <v>2200</v>
      </c>
      <c r="O53" s="60">
        <f t="shared" si="0"/>
        <v>0</v>
      </c>
      <c r="P53" s="60">
        <f t="shared" si="1"/>
        <v>224400</v>
      </c>
      <c r="Q53" s="60">
        <f t="shared" si="2"/>
        <v>0</v>
      </c>
      <c r="R53" s="60"/>
      <c r="S53" s="60"/>
      <c r="T53" s="60"/>
      <c r="U53" s="60"/>
      <c r="V53" s="60">
        <f t="shared" si="3"/>
        <v>224400</v>
      </c>
    </row>
    <row r="54" spans="1:23" ht="18.75" customHeight="1">
      <c r="A54" s="179"/>
      <c r="B54" s="180"/>
      <c r="C54" s="60">
        <v>45</v>
      </c>
      <c r="D54" s="86" t="s">
        <v>48</v>
      </c>
      <c r="E54" s="60">
        <v>7000</v>
      </c>
      <c r="F54" s="60">
        <v>7000</v>
      </c>
      <c r="G54" s="60">
        <v>0</v>
      </c>
      <c r="H54" s="60">
        <v>7000</v>
      </c>
      <c r="I54" s="60"/>
      <c r="J54" s="60"/>
      <c r="K54" s="60"/>
      <c r="L54" s="60"/>
      <c r="M54" s="60"/>
      <c r="N54" s="60">
        <v>7000</v>
      </c>
      <c r="O54" s="60">
        <f t="shared" si="0"/>
        <v>0</v>
      </c>
      <c r="P54" s="60">
        <f t="shared" si="1"/>
        <v>714000</v>
      </c>
      <c r="Q54" s="60">
        <f t="shared" si="2"/>
        <v>0</v>
      </c>
      <c r="R54" s="60"/>
      <c r="S54" s="60"/>
      <c r="T54" s="60"/>
      <c r="U54" s="60"/>
      <c r="V54" s="60">
        <f t="shared" si="3"/>
        <v>714000</v>
      </c>
    </row>
    <row r="55" spans="1:23" ht="18.75" customHeight="1">
      <c r="A55" s="128">
        <v>19</v>
      </c>
      <c r="B55" s="127" t="s">
        <v>49</v>
      </c>
      <c r="C55" s="60">
        <v>46</v>
      </c>
      <c r="D55" s="139" t="s">
        <v>50</v>
      </c>
      <c r="E55" s="60">
        <v>11000</v>
      </c>
      <c r="F55" s="60">
        <v>11000</v>
      </c>
      <c r="G55" s="60">
        <v>0</v>
      </c>
      <c r="H55" s="60">
        <v>9200</v>
      </c>
      <c r="I55" s="60"/>
      <c r="J55" s="60"/>
      <c r="K55" s="60"/>
      <c r="L55" s="60">
        <v>875</v>
      </c>
      <c r="M55" s="140">
        <v>333</v>
      </c>
      <c r="N55" s="60">
        <v>10408</v>
      </c>
      <c r="O55" s="60">
        <f t="shared" si="0"/>
        <v>0</v>
      </c>
      <c r="P55" s="60">
        <f t="shared" si="1"/>
        <v>938400</v>
      </c>
      <c r="Q55" s="60">
        <f t="shared" si="2"/>
        <v>0</v>
      </c>
      <c r="R55" s="60"/>
      <c r="S55" s="60"/>
      <c r="T55" s="60">
        <v>89198</v>
      </c>
      <c r="U55" s="60">
        <v>522189</v>
      </c>
      <c r="V55" s="60">
        <f t="shared" si="3"/>
        <v>1549787</v>
      </c>
      <c r="W55">
        <v>93994</v>
      </c>
    </row>
    <row r="56" spans="1:23" ht="18.75" customHeight="1">
      <c r="A56" s="128">
        <v>20</v>
      </c>
      <c r="B56" s="127" t="s">
        <v>51</v>
      </c>
      <c r="C56" s="60">
        <v>47</v>
      </c>
      <c r="D56" s="139" t="s">
        <v>51</v>
      </c>
      <c r="E56" s="60">
        <v>5000</v>
      </c>
      <c r="F56" s="60">
        <v>5000</v>
      </c>
      <c r="G56" s="60">
        <v>0</v>
      </c>
      <c r="H56" s="60">
        <v>4350</v>
      </c>
      <c r="I56" s="60">
        <v>696</v>
      </c>
      <c r="J56" s="60"/>
      <c r="K56" s="60"/>
      <c r="L56" s="60"/>
      <c r="M56" s="60"/>
      <c r="N56" s="60">
        <v>5046</v>
      </c>
      <c r="O56" s="60">
        <f t="shared" si="0"/>
        <v>0</v>
      </c>
      <c r="P56" s="60">
        <f t="shared" si="1"/>
        <v>443700</v>
      </c>
      <c r="Q56" s="60">
        <f t="shared" si="2"/>
        <v>113002.56000000001</v>
      </c>
      <c r="R56" s="60"/>
      <c r="S56" s="60"/>
      <c r="T56" s="60"/>
      <c r="U56" s="60"/>
      <c r="V56" s="60">
        <f t="shared" si="3"/>
        <v>556702.56000000006</v>
      </c>
    </row>
    <row r="57" spans="1:23" ht="18.75" customHeight="1">
      <c r="A57" s="179">
        <v>21</v>
      </c>
      <c r="B57" s="180" t="s">
        <v>52</v>
      </c>
      <c r="C57" s="60">
        <v>48</v>
      </c>
      <c r="D57" s="86" t="s">
        <v>52</v>
      </c>
      <c r="E57" s="60">
        <v>350</v>
      </c>
      <c r="F57" s="60">
        <v>350</v>
      </c>
      <c r="G57" s="60">
        <v>0</v>
      </c>
      <c r="H57" s="60">
        <v>0</v>
      </c>
      <c r="I57" s="60"/>
      <c r="J57" s="60"/>
      <c r="K57" s="60"/>
      <c r="L57" s="60"/>
      <c r="M57" s="60">
        <v>167</v>
      </c>
      <c r="N57" s="60">
        <v>167</v>
      </c>
      <c r="O57" s="60">
        <f t="shared" si="0"/>
        <v>0</v>
      </c>
      <c r="P57" s="60">
        <f t="shared" si="1"/>
        <v>0</v>
      </c>
      <c r="Q57" s="60">
        <f t="shared" si="2"/>
        <v>0</v>
      </c>
      <c r="R57" s="60"/>
      <c r="S57" s="60"/>
      <c r="T57" s="60"/>
      <c r="U57" s="60"/>
      <c r="V57" s="60">
        <f t="shared" si="3"/>
        <v>0</v>
      </c>
    </row>
    <row r="58" spans="1:23" ht="18.75" customHeight="1">
      <c r="A58" s="179"/>
      <c r="B58" s="180"/>
      <c r="C58" s="60">
        <v>49</v>
      </c>
      <c r="D58" s="86" t="s">
        <v>53</v>
      </c>
      <c r="E58" s="60">
        <v>10500</v>
      </c>
      <c r="F58" s="60">
        <v>10500</v>
      </c>
      <c r="G58" s="60">
        <v>0</v>
      </c>
      <c r="H58" s="60">
        <v>10500</v>
      </c>
      <c r="I58" s="60"/>
      <c r="J58" s="60"/>
      <c r="K58" s="60"/>
      <c r="L58" s="60"/>
      <c r="M58" s="60"/>
      <c r="N58" s="60">
        <v>10500</v>
      </c>
      <c r="O58" s="60">
        <f t="shared" si="0"/>
        <v>0</v>
      </c>
      <c r="P58" s="60">
        <f t="shared" si="1"/>
        <v>1071000</v>
      </c>
      <c r="Q58" s="60">
        <f t="shared" si="2"/>
        <v>0</v>
      </c>
      <c r="R58" s="60"/>
      <c r="S58" s="60"/>
      <c r="T58" s="60"/>
      <c r="U58" s="60"/>
      <c r="V58" s="60">
        <f t="shared" si="3"/>
        <v>1071000</v>
      </c>
    </row>
    <row r="59" spans="1:23" ht="18.75" customHeight="1">
      <c r="A59" s="179">
        <v>22</v>
      </c>
      <c r="B59" s="180" t="s">
        <v>54</v>
      </c>
      <c r="C59" s="60">
        <v>50</v>
      </c>
      <c r="D59" s="86" t="s">
        <v>54</v>
      </c>
      <c r="E59" s="60">
        <v>3200</v>
      </c>
      <c r="F59" s="60">
        <v>3200</v>
      </c>
      <c r="G59" s="60">
        <v>0</v>
      </c>
      <c r="H59" s="60">
        <v>3200</v>
      </c>
      <c r="I59" s="60"/>
      <c r="J59" s="60"/>
      <c r="K59" s="60"/>
      <c r="L59" s="60"/>
      <c r="M59" s="60"/>
      <c r="N59" s="60">
        <v>3200</v>
      </c>
      <c r="O59" s="60">
        <f t="shared" si="0"/>
        <v>0</v>
      </c>
      <c r="P59" s="60">
        <f t="shared" si="1"/>
        <v>326400</v>
      </c>
      <c r="Q59" s="60">
        <f t="shared" si="2"/>
        <v>0</v>
      </c>
      <c r="R59" s="60"/>
      <c r="S59" s="60"/>
      <c r="T59" s="60"/>
      <c r="U59" s="60"/>
      <c r="V59" s="60">
        <f t="shared" si="3"/>
        <v>326400</v>
      </c>
    </row>
    <row r="60" spans="1:23" ht="18.75" customHeight="1">
      <c r="A60" s="179"/>
      <c r="B60" s="180"/>
      <c r="C60" s="60">
        <v>51</v>
      </c>
      <c r="D60" s="86" t="s">
        <v>55</v>
      </c>
      <c r="E60" s="60">
        <v>500</v>
      </c>
      <c r="F60" s="60">
        <v>500</v>
      </c>
      <c r="G60" s="60">
        <v>0</v>
      </c>
      <c r="H60" s="60">
        <v>0</v>
      </c>
      <c r="I60" s="60"/>
      <c r="J60" s="60"/>
      <c r="K60" s="60"/>
      <c r="L60" s="60"/>
      <c r="M60" s="60"/>
      <c r="N60" s="60">
        <v>0</v>
      </c>
      <c r="O60" s="60">
        <f t="shared" si="0"/>
        <v>0</v>
      </c>
      <c r="P60" s="60">
        <f t="shared" si="1"/>
        <v>0</v>
      </c>
      <c r="Q60" s="60">
        <f t="shared" si="2"/>
        <v>0</v>
      </c>
      <c r="R60" s="60"/>
      <c r="S60" s="60"/>
      <c r="T60" s="60"/>
      <c r="U60" s="60"/>
      <c r="V60" s="60">
        <f t="shared" si="3"/>
        <v>0</v>
      </c>
    </row>
    <row r="61" spans="1:23" ht="18.75" customHeight="1">
      <c r="A61" s="179"/>
      <c r="B61" s="180"/>
      <c r="C61" s="60">
        <v>52</v>
      </c>
      <c r="D61" s="86" t="s">
        <v>56</v>
      </c>
      <c r="E61" s="60">
        <v>5000</v>
      </c>
      <c r="F61" s="60">
        <v>6264</v>
      </c>
      <c r="G61" s="60">
        <v>0</v>
      </c>
      <c r="H61" s="60">
        <v>5000</v>
      </c>
      <c r="I61" s="60">
        <v>587</v>
      </c>
      <c r="J61" s="60"/>
      <c r="K61" s="60"/>
      <c r="L61" s="60"/>
      <c r="M61" s="60"/>
      <c r="N61" s="60">
        <v>5587</v>
      </c>
      <c r="O61" s="60">
        <f t="shared" si="0"/>
        <v>0</v>
      </c>
      <c r="P61" s="60">
        <f t="shared" si="1"/>
        <v>510000</v>
      </c>
      <c r="Q61" s="60">
        <f t="shared" si="2"/>
        <v>95305.32</v>
      </c>
      <c r="R61" s="60"/>
      <c r="S61" s="60"/>
      <c r="T61" s="60"/>
      <c r="U61" s="60"/>
      <c r="V61" s="60">
        <f t="shared" si="3"/>
        <v>605305.32000000007</v>
      </c>
    </row>
    <row r="62" spans="1:23" ht="18.75" customHeight="1">
      <c r="A62" s="179">
        <v>23</v>
      </c>
      <c r="B62" s="180" t="s">
        <v>57</v>
      </c>
      <c r="C62" s="60">
        <v>53</v>
      </c>
      <c r="D62" s="86" t="s">
        <v>57</v>
      </c>
      <c r="E62" s="60">
        <v>10400</v>
      </c>
      <c r="F62" s="60">
        <v>10400</v>
      </c>
      <c r="G62" s="60">
        <v>0</v>
      </c>
      <c r="H62" s="60">
        <v>3800</v>
      </c>
      <c r="I62" s="60">
        <v>4600</v>
      </c>
      <c r="J62" s="60"/>
      <c r="K62" s="60"/>
      <c r="L62" s="60"/>
      <c r="M62" s="60"/>
      <c r="N62" s="60">
        <v>8400</v>
      </c>
      <c r="O62" s="60">
        <f t="shared" si="0"/>
        <v>0</v>
      </c>
      <c r="P62" s="60">
        <f t="shared" si="1"/>
        <v>387600</v>
      </c>
      <c r="Q62" s="60">
        <f t="shared" si="2"/>
        <v>746856.00000000012</v>
      </c>
      <c r="R62" s="60"/>
      <c r="S62" s="60"/>
      <c r="T62" s="60"/>
      <c r="U62" s="60"/>
      <c r="V62" s="60">
        <f t="shared" si="3"/>
        <v>1134456</v>
      </c>
    </row>
    <row r="63" spans="1:23" ht="18.75" customHeight="1">
      <c r="A63" s="179"/>
      <c r="B63" s="180"/>
      <c r="C63" s="60">
        <v>54</v>
      </c>
      <c r="D63" s="86" t="s">
        <v>58</v>
      </c>
      <c r="E63" s="60">
        <v>500</v>
      </c>
      <c r="F63" s="60">
        <v>500</v>
      </c>
      <c r="G63" s="60">
        <v>0</v>
      </c>
      <c r="H63" s="60">
        <v>0</v>
      </c>
      <c r="I63" s="60"/>
      <c r="J63" s="60"/>
      <c r="K63" s="60"/>
      <c r="L63" s="60"/>
      <c r="M63" s="60"/>
      <c r="N63" s="60">
        <v>0</v>
      </c>
      <c r="O63" s="60">
        <f t="shared" si="0"/>
        <v>0</v>
      </c>
      <c r="P63" s="60">
        <f t="shared" si="1"/>
        <v>0</v>
      </c>
      <c r="Q63" s="60">
        <f t="shared" si="2"/>
        <v>0</v>
      </c>
      <c r="R63" s="60"/>
      <c r="S63" s="60"/>
      <c r="T63" s="60"/>
      <c r="U63" s="60"/>
      <c r="V63" s="60">
        <f t="shared" si="3"/>
        <v>0</v>
      </c>
    </row>
    <row r="64" spans="1:23" ht="18.75" customHeight="1">
      <c r="A64" s="179"/>
      <c r="B64" s="180"/>
      <c r="C64" s="60">
        <v>55</v>
      </c>
      <c r="D64" s="86" t="s">
        <v>59</v>
      </c>
      <c r="E64" s="60">
        <v>11800</v>
      </c>
      <c r="F64" s="60">
        <v>11800</v>
      </c>
      <c r="G64" s="60">
        <v>0</v>
      </c>
      <c r="H64" s="60">
        <v>10000</v>
      </c>
      <c r="I64" s="60"/>
      <c r="J64" s="60">
        <v>800</v>
      </c>
      <c r="K64" s="60"/>
      <c r="L64" s="60"/>
      <c r="M64" s="60"/>
      <c r="N64" s="60">
        <v>10800</v>
      </c>
      <c r="O64" s="60">
        <f t="shared" si="0"/>
        <v>0</v>
      </c>
      <c r="P64" s="60">
        <f t="shared" si="1"/>
        <v>1020000</v>
      </c>
      <c r="Q64" s="60">
        <f t="shared" si="2"/>
        <v>0</v>
      </c>
      <c r="R64" s="60"/>
      <c r="S64" s="60"/>
      <c r="T64" s="60"/>
      <c r="U64" s="60"/>
      <c r="V64" s="60">
        <f t="shared" si="3"/>
        <v>1020000</v>
      </c>
    </row>
    <row r="65" spans="1:22" ht="18.75" customHeight="1">
      <c r="A65" s="179">
        <v>24</v>
      </c>
      <c r="B65" s="180" t="s">
        <v>60</v>
      </c>
      <c r="C65" s="60">
        <v>56</v>
      </c>
      <c r="D65" s="86" t="s">
        <v>60</v>
      </c>
      <c r="E65" s="60">
        <v>4500</v>
      </c>
      <c r="F65" s="60">
        <v>4500</v>
      </c>
      <c r="G65" s="60">
        <v>0</v>
      </c>
      <c r="H65" s="60">
        <v>4500</v>
      </c>
      <c r="I65" s="60"/>
      <c r="J65" s="60"/>
      <c r="K65" s="60"/>
      <c r="L65" s="60"/>
      <c r="M65" s="60"/>
      <c r="N65" s="60">
        <v>4500</v>
      </c>
      <c r="O65" s="60">
        <f t="shared" si="0"/>
        <v>0</v>
      </c>
      <c r="P65" s="60">
        <f t="shared" si="1"/>
        <v>459000</v>
      </c>
      <c r="Q65" s="60">
        <f t="shared" si="2"/>
        <v>0</v>
      </c>
      <c r="R65" s="60"/>
      <c r="S65" s="60"/>
      <c r="T65" s="60"/>
      <c r="U65" s="60"/>
      <c r="V65" s="60">
        <f t="shared" si="3"/>
        <v>459000</v>
      </c>
    </row>
    <row r="66" spans="1:22" ht="18.75" customHeight="1">
      <c r="A66" s="179"/>
      <c r="B66" s="180"/>
      <c r="C66" s="60">
        <v>57</v>
      </c>
      <c r="D66" s="86" t="s">
        <v>61</v>
      </c>
      <c r="E66" s="60">
        <v>2700</v>
      </c>
      <c r="F66" s="60">
        <v>2700</v>
      </c>
      <c r="G66" s="60">
        <v>0</v>
      </c>
      <c r="H66" s="60">
        <v>0</v>
      </c>
      <c r="I66" s="60">
        <v>2700</v>
      </c>
      <c r="J66" s="60"/>
      <c r="K66" s="60"/>
      <c r="L66" s="60"/>
      <c r="M66" s="60"/>
      <c r="N66" s="60">
        <v>2700</v>
      </c>
      <c r="O66" s="60">
        <f t="shared" si="0"/>
        <v>0</v>
      </c>
      <c r="P66" s="60">
        <f t="shared" si="1"/>
        <v>0</v>
      </c>
      <c r="Q66" s="60">
        <f t="shared" si="2"/>
        <v>438372.00000000006</v>
      </c>
      <c r="R66" s="60"/>
      <c r="S66" s="60"/>
      <c r="T66" s="60"/>
      <c r="U66" s="60"/>
      <c r="V66" s="60">
        <f t="shared" si="3"/>
        <v>438372.00000000006</v>
      </c>
    </row>
    <row r="67" spans="1:22" ht="18.75" customHeight="1">
      <c r="A67" s="179"/>
      <c r="B67" s="180"/>
      <c r="C67" s="60">
        <v>58</v>
      </c>
      <c r="D67" s="86" t="s">
        <v>62</v>
      </c>
      <c r="E67" s="60">
        <v>500</v>
      </c>
      <c r="F67" s="60">
        <v>500</v>
      </c>
      <c r="G67" s="60">
        <v>0</v>
      </c>
      <c r="H67" s="60">
        <v>0</v>
      </c>
      <c r="I67" s="60"/>
      <c r="J67" s="60"/>
      <c r="K67" s="60"/>
      <c r="L67" s="60"/>
      <c r="M67" s="60">
        <v>250</v>
      </c>
      <c r="N67" s="60">
        <v>250</v>
      </c>
      <c r="O67" s="60">
        <f t="shared" si="0"/>
        <v>0</v>
      </c>
      <c r="P67" s="60">
        <f t="shared" si="1"/>
        <v>0</v>
      </c>
      <c r="Q67" s="60">
        <f t="shared" si="2"/>
        <v>0</v>
      </c>
      <c r="R67" s="60"/>
      <c r="S67" s="60"/>
      <c r="T67" s="60"/>
      <c r="U67" s="60"/>
      <c r="V67" s="60">
        <f t="shared" si="3"/>
        <v>0</v>
      </c>
    </row>
    <row r="68" spans="1:22" ht="18.75" customHeight="1">
      <c r="A68" s="179">
        <v>25</v>
      </c>
      <c r="B68" s="180" t="s">
        <v>63</v>
      </c>
      <c r="C68" s="60">
        <v>59</v>
      </c>
      <c r="D68" s="86" t="s">
        <v>64</v>
      </c>
      <c r="E68" s="60">
        <v>1000</v>
      </c>
      <c r="F68" s="60">
        <v>1000</v>
      </c>
      <c r="G68" s="60">
        <v>0</v>
      </c>
      <c r="H68" s="60">
        <v>1000</v>
      </c>
      <c r="I68" s="60"/>
      <c r="J68" s="60"/>
      <c r="K68" s="60"/>
      <c r="L68" s="60"/>
      <c r="M68" s="60"/>
      <c r="N68" s="60">
        <v>1000</v>
      </c>
      <c r="O68" s="60">
        <f t="shared" si="0"/>
        <v>0</v>
      </c>
      <c r="P68" s="60">
        <f t="shared" si="1"/>
        <v>102000</v>
      </c>
      <c r="Q68" s="60">
        <f t="shared" si="2"/>
        <v>0</v>
      </c>
      <c r="R68" s="60"/>
      <c r="S68" s="60"/>
      <c r="T68" s="60"/>
      <c r="U68" s="60"/>
      <c r="V68" s="60">
        <f t="shared" si="3"/>
        <v>102000</v>
      </c>
    </row>
    <row r="69" spans="1:22" ht="18.75" customHeight="1">
      <c r="A69" s="179"/>
      <c r="B69" s="180"/>
      <c r="C69" s="60">
        <v>60</v>
      </c>
      <c r="D69" s="86" t="s">
        <v>65</v>
      </c>
      <c r="E69" s="60">
        <v>1000</v>
      </c>
      <c r="F69" s="60">
        <v>1000</v>
      </c>
      <c r="G69" s="60">
        <v>0</v>
      </c>
      <c r="H69" s="60">
        <v>0</v>
      </c>
      <c r="I69" s="60"/>
      <c r="J69" s="60"/>
      <c r="K69" s="60"/>
      <c r="L69" s="60"/>
      <c r="M69" s="60"/>
      <c r="N69" s="60">
        <v>0</v>
      </c>
      <c r="O69" s="60">
        <f t="shared" si="0"/>
        <v>0</v>
      </c>
      <c r="P69" s="60">
        <f t="shared" si="1"/>
        <v>0</v>
      </c>
      <c r="Q69" s="60">
        <f t="shared" si="2"/>
        <v>0</v>
      </c>
      <c r="R69" s="60"/>
      <c r="S69" s="60"/>
      <c r="T69" s="60"/>
      <c r="U69" s="60"/>
      <c r="V69" s="60">
        <f t="shared" si="3"/>
        <v>0</v>
      </c>
    </row>
    <row r="70" spans="1:22" ht="18.75" customHeight="1">
      <c r="A70" s="179"/>
      <c r="B70" s="180"/>
      <c r="C70" s="60">
        <v>61</v>
      </c>
      <c r="D70" s="86" t="s">
        <v>66</v>
      </c>
      <c r="E70" s="60">
        <v>6000</v>
      </c>
      <c r="F70" s="60">
        <v>6000</v>
      </c>
      <c r="G70" s="60">
        <v>0</v>
      </c>
      <c r="H70" s="60">
        <v>6000</v>
      </c>
      <c r="I70" s="60"/>
      <c r="J70" s="60"/>
      <c r="K70" s="60"/>
      <c r="L70" s="60"/>
      <c r="M70" s="60"/>
      <c r="N70" s="60">
        <v>6000</v>
      </c>
      <c r="O70" s="60">
        <f t="shared" si="0"/>
        <v>0</v>
      </c>
      <c r="P70" s="60">
        <f t="shared" si="1"/>
        <v>612000</v>
      </c>
      <c r="Q70" s="60">
        <f t="shared" si="2"/>
        <v>0</v>
      </c>
      <c r="R70" s="60"/>
      <c r="S70" s="60"/>
      <c r="T70" s="60"/>
      <c r="U70" s="60"/>
      <c r="V70" s="60">
        <f t="shared" si="3"/>
        <v>612000</v>
      </c>
    </row>
    <row r="71" spans="1:22" ht="18.75" customHeight="1">
      <c r="A71" s="128">
        <v>26</v>
      </c>
      <c r="B71" s="127" t="s">
        <v>67</v>
      </c>
      <c r="C71" s="60">
        <v>62</v>
      </c>
      <c r="D71" s="139" t="s">
        <v>67</v>
      </c>
      <c r="E71" s="60">
        <v>12100</v>
      </c>
      <c r="F71" s="60">
        <v>14149</v>
      </c>
      <c r="G71" s="60">
        <v>0</v>
      </c>
      <c r="H71" s="60">
        <v>9800</v>
      </c>
      <c r="I71" s="60">
        <v>6349</v>
      </c>
      <c r="J71" s="60"/>
      <c r="K71" s="60">
        <v>1000</v>
      </c>
      <c r="L71" s="60"/>
      <c r="M71" s="60"/>
      <c r="N71" s="60">
        <v>17149</v>
      </c>
      <c r="O71" s="60">
        <f t="shared" si="0"/>
        <v>0</v>
      </c>
      <c r="P71" s="60">
        <f t="shared" si="1"/>
        <v>999600</v>
      </c>
      <c r="Q71" s="60">
        <f t="shared" si="2"/>
        <v>1030823.6400000001</v>
      </c>
      <c r="R71" s="138"/>
      <c r="S71" s="60">
        <v>5261</v>
      </c>
      <c r="T71" s="60"/>
      <c r="U71" s="60"/>
      <c r="V71" s="60">
        <f t="shared" si="3"/>
        <v>2035684.6400000001</v>
      </c>
    </row>
    <row r="72" spans="1:22" ht="18.75" customHeight="1">
      <c r="A72" s="179">
        <v>27</v>
      </c>
      <c r="B72" s="180" t="s">
        <v>77</v>
      </c>
      <c r="C72" s="60">
        <v>63</v>
      </c>
      <c r="D72" s="86" t="s">
        <v>77</v>
      </c>
      <c r="E72" s="60">
        <v>500</v>
      </c>
      <c r="F72" s="60">
        <v>500</v>
      </c>
      <c r="G72" s="60">
        <v>0</v>
      </c>
      <c r="H72" s="60">
        <v>0</v>
      </c>
      <c r="I72" s="60"/>
      <c r="J72" s="60"/>
      <c r="K72" s="60"/>
      <c r="L72" s="60"/>
      <c r="M72" s="60"/>
      <c r="N72" s="60">
        <v>0</v>
      </c>
      <c r="O72" s="60">
        <f t="shared" ref="O72:O78" si="4">G72*102</f>
        <v>0</v>
      </c>
      <c r="P72" s="60">
        <f t="shared" ref="P72:P78" si="5">H72*102</f>
        <v>0</v>
      </c>
      <c r="Q72" s="60">
        <f t="shared" ref="Q72:Q78" si="6">I72*162.36</f>
        <v>0</v>
      </c>
      <c r="R72" s="60"/>
      <c r="S72" s="60"/>
      <c r="T72" s="60"/>
      <c r="U72" s="60"/>
      <c r="V72" s="60">
        <f t="shared" ref="V72:V78" si="7">O72+P72+Q72+R72+S72+T72+U72</f>
        <v>0</v>
      </c>
    </row>
    <row r="73" spans="1:22" ht="18.75" customHeight="1">
      <c r="A73" s="179"/>
      <c r="B73" s="180"/>
      <c r="C73" s="60">
        <v>64</v>
      </c>
      <c r="D73" s="86" t="s">
        <v>78</v>
      </c>
      <c r="E73" s="60">
        <v>5000</v>
      </c>
      <c r="F73" s="60">
        <v>5000</v>
      </c>
      <c r="G73" s="60">
        <v>0</v>
      </c>
      <c r="H73" s="60">
        <v>4200</v>
      </c>
      <c r="I73" s="60"/>
      <c r="J73" s="60"/>
      <c r="K73" s="60"/>
      <c r="L73" s="60"/>
      <c r="M73" s="60"/>
      <c r="N73" s="60">
        <v>4200</v>
      </c>
      <c r="O73" s="60">
        <f t="shared" si="4"/>
        <v>0</v>
      </c>
      <c r="P73" s="60">
        <f t="shared" si="5"/>
        <v>428400</v>
      </c>
      <c r="Q73" s="60">
        <f t="shared" si="6"/>
        <v>0</v>
      </c>
      <c r="R73" s="60"/>
      <c r="S73" s="60"/>
      <c r="T73" s="60"/>
      <c r="U73" s="60"/>
      <c r="V73" s="60">
        <f t="shared" si="7"/>
        <v>428400</v>
      </c>
    </row>
    <row r="74" spans="1:22" ht="18.75" customHeight="1">
      <c r="A74" s="179"/>
      <c r="B74" s="180"/>
      <c r="C74" s="60">
        <v>65</v>
      </c>
      <c r="D74" s="86" t="s">
        <v>79</v>
      </c>
      <c r="E74" s="60">
        <v>5000</v>
      </c>
      <c r="F74" s="60">
        <v>5000</v>
      </c>
      <c r="G74" s="60">
        <v>0</v>
      </c>
      <c r="H74" s="60">
        <v>5000</v>
      </c>
      <c r="I74" s="60"/>
      <c r="J74" s="60"/>
      <c r="K74" s="60"/>
      <c r="L74" s="60"/>
      <c r="M74" s="60"/>
      <c r="N74" s="60">
        <v>5000</v>
      </c>
      <c r="O74" s="60">
        <f t="shared" si="4"/>
        <v>0</v>
      </c>
      <c r="P74" s="60">
        <f t="shared" si="5"/>
        <v>510000</v>
      </c>
      <c r="Q74" s="60">
        <f t="shared" si="6"/>
        <v>0</v>
      </c>
      <c r="R74" s="60"/>
      <c r="S74" s="60"/>
      <c r="T74" s="60"/>
      <c r="U74" s="60"/>
      <c r="V74" s="60">
        <f t="shared" si="7"/>
        <v>510000</v>
      </c>
    </row>
    <row r="75" spans="1:22" ht="18.75" customHeight="1">
      <c r="A75" s="128">
        <v>28</v>
      </c>
      <c r="B75" s="127" t="s">
        <v>80</v>
      </c>
      <c r="C75" s="60">
        <v>66</v>
      </c>
      <c r="D75" s="86" t="s">
        <v>80</v>
      </c>
      <c r="E75" s="60">
        <v>3500</v>
      </c>
      <c r="F75" s="60">
        <v>4350</v>
      </c>
      <c r="G75" s="60">
        <v>0</v>
      </c>
      <c r="H75" s="60">
        <v>3500</v>
      </c>
      <c r="I75" s="60">
        <v>840</v>
      </c>
      <c r="J75" s="60"/>
      <c r="K75" s="60"/>
      <c r="L75" s="60"/>
      <c r="M75" s="60"/>
      <c r="N75" s="60">
        <v>4340</v>
      </c>
      <c r="O75" s="60">
        <f t="shared" si="4"/>
        <v>0</v>
      </c>
      <c r="P75" s="60">
        <f t="shared" si="5"/>
        <v>357000</v>
      </c>
      <c r="Q75" s="60">
        <f t="shared" si="6"/>
        <v>136382.40000000002</v>
      </c>
      <c r="R75" s="60"/>
      <c r="S75" s="60"/>
      <c r="T75" s="60"/>
      <c r="U75" s="60"/>
      <c r="V75" s="60">
        <f t="shared" si="7"/>
        <v>493382.40000000002</v>
      </c>
    </row>
    <row r="76" spans="1:22" ht="18.75" customHeight="1">
      <c r="A76" s="128">
        <v>29</v>
      </c>
      <c r="B76" s="127" t="s">
        <v>81</v>
      </c>
      <c r="C76" s="60">
        <v>67</v>
      </c>
      <c r="D76" s="86" t="s">
        <v>81</v>
      </c>
      <c r="E76" s="60">
        <v>5000</v>
      </c>
      <c r="F76" s="60">
        <v>5000</v>
      </c>
      <c r="G76" s="60">
        <v>0</v>
      </c>
      <c r="H76" s="60">
        <v>4860</v>
      </c>
      <c r="I76" s="60">
        <v>174</v>
      </c>
      <c r="J76" s="60"/>
      <c r="K76" s="60"/>
      <c r="L76" s="60"/>
      <c r="M76" s="60"/>
      <c r="N76" s="60">
        <v>5034</v>
      </c>
      <c r="O76" s="60">
        <f t="shared" si="4"/>
        <v>0</v>
      </c>
      <c r="P76" s="60">
        <f t="shared" si="5"/>
        <v>495720</v>
      </c>
      <c r="Q76" s="60">
        <f t="shared" si="6"/>
        <v>28250.640000000003</v>
      </c>
      <c r="R76" s="60"/>
      <c r="S76" s="60"/>
      <c r="T76" s="60"/>
      <c r="U76" s="60"/>
      <c r="V76" s="60">
        <f t="shared" si="7"/>
        <v>523970.64</v>
      </c>
    </row>
    <row r="77" spans="1:22" ht="18.75" customHeight="1">
      <c r="A77" s="128"/>
      <c r="B77" s="127"/>
      <c r="C77" s="60"/>
      <c r="D77" s="86"/>
      <c r="E77" s="60"/>
      <c r="F77" s="60">
        <v>600</v>
      </c>
      <c r="G77" s="60"/>
      <c r="H77" s="60"/>
      <c r="I77" s="60"/>
      <c r="J77" s="60"/>
      <c r="K77" s="60"/>
      <c r="L77" s="60"/>
      <c r="M77" s="60"/>
      <c r="N77" s="60">
        <v>600</v>
      </c>
      <c r="O77" s="60">
        <f t="shared" si="4"/>
        <v>0</v>
      </c>
      <c r="P77" s="60">
        <f t="shared" si="5"/>
        <v>0</v>
      </c>
      <c r="Q77" s="60">
        <f t="shared" si="6"/>
        <v>0</v>
      </c>
      <c r="R77" s="60"/>
      <c r="S77" s="60"/>
      <c r="T77" s="60"/>
      <c r="U77" s="60"/>
      <c r="V77" s="60">
        <f t="shared" si="7"/>
        <v>0</v>
      </c>
    </row>
    <row r="78" spans="1:22" ht="18.75" customHeight="1">
      <c r="A78" s="128">
        <v>30</v>
      </c>
      <c r="B78" s="127" t="s">
        <v>91</v>
      </c>
      <c r="C78" s="60">
        <v>68</v>
      </c>
      <c r="D78" s="86" t="s">
        <v>91</v>
      </c>
      <c r="E78" s="60">
        <v>6500</v>
      </c>
      <c r="F78" s="60">
        <v>7764</v>
      </c>
      <c r="G78" s="60">
        <v>0</v>
      </c>
      <c r="H78" s="60">
        <v>5000</v>
      </c>
      <c r="I78" s="60">
        <v>1978</v>
      </c>
      <c r="J78" s="60"/>
      <c r="K78" s="60"/>
      <c r="L78" s="60"/>
      <c r="M78" s="60"/>
      <c r="N78" s="60">
        <v>6978</v>
      </c>
      <c r="O78" s="60">
        <f t="shared" si="4"/>
        <v>0</v>
      </c>
      <c r="P78" s="60">
        <f t="shared" si="5"/>
        <v>510000</v>
      </c>
      <c r="Q78" s="60">
        <f t="shared" si="6"/>
        <v>321148.08</v>
      </c>
      <c r="R78" s="60"/>
      <c r="S78" s="60"/>
      <c r="T78" s="60"/>
      <c r="U78" s="60"/>
      <c r="V78" s="60">
        <f t="shared" si="7"/>
        <v>831148.08000000007</v>
      </c>
    </row>
    <row r="79" spans="1:22" ht="34.5" customHeight="1">
      <c r="A79" s="88"/>
      <c r="B79" s="99"/>
      <c r="C79" s="99"/>
      <c r="D79" s="88" t="s">
        <v>10</v>
      </c>
      <c r="E79" s="103">
        <f t="shared" ref="E79:V79" si="8">SUM(E8:E78)</f>
        <v>519800</v>
      </c>
      <c r="F79" s="103">
        <f t="shared" si="8"/>
        <v>580032</v>
      </c>
      <c r="G79" s="103">
        <f t="shared" si="8"/>
        <v>169490</v>
      </c>
      <c r="H79" s="103">
        <f t="shared" si="8"/>
        <v>215644</v>
      </c>
      <c r="I79" s="103">
        <f t="shared" si="8"/>
        <v>37791</v>
      </c>
      <c r="J79" s="103">
        <f t="shared" si="8"/>
        <v>15650</v>
      </c>
      <c r="K79" s="103">
        <f t="shared" si="8"/>
        <v>2826</v>
      </c>
      <c r="L79" s="103">
        <f t="shared" si="8"/>
        <v>875</v>
      </c>
      <c r="M79" s="103">
        <f t="shared" si="8"/>
        <v>14959</v>
      </c>
      <c r="N79" s="103">
        <f t="shared" si="8"/>
        <v>472327</v>
      </c>
      <c r="O79" s="103">
        <f t="shared" si="8"/>
        <v>17287980</v>
      </c>
      <c r="P79" s="103">
        <f t="shared" si="8"/>
        <v>21995688</v>
      </c>
      <c r="Q79" s="103">
        <f t="shared" si="8"/>
        <v>6135746.7600000007</v>
      </c>
      <c r="R79" s="103">
        <f t="shared" si="8"/>
        <v>0</v>
      </c>
      <c r="S79" s="103">
        <f t="shared" si="8"/>
        <v>5261</v>
      </c>
      <c r="T79" s="103">
        <f t="shared" si="8"/>
        <v>89198</v>
      </c>
      <c r="U79" s="103">
        <f t="shared" si="8"/>
        <v>543189</v>
      </c>
      <c r="V79" s="103">
        <f t="shared" si="8"/>
        <v>46057062.760000005</v>
      </c>
    </row>
    <row r="80" spans="1:22" ht="15" customHeight="1">
      <c r="A80" s="125"/>
      <c r="B80" s="40"/>
      <c r="C80" s="40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ht="22.5" customHeight="1"/>
    <row r="82" ht="33" customHeight="1"/>
    <row r="83" ht="24.95" customHeight="1"/>
    <row r="84" ht="34.5" customHeight="1"/>
    <row r="85" ht="24.95" customHeight="1"/>
    <row r="86" ht="24.95" customHeight="1"/>
    <row r="87" ht="30.75" customHeight="1"/>
  </sheetData>
  <mergeCells count="47">
    <mergeCell ref="A68:A70"/>
    <mergeCell ref="B68:B70"/>
    <mergeCell ref="A72:A74"/>
    <mergeCell ref="B72:B74"/>
    <mergeCell ref="A59:A61"/>
    <mergeCell ref="B59:B61"/>
    <mergeCell ref="A62:A64"/>
    <mergeCell ref="B62:B64"/>
    <mergeCell ref="A65:A67"/>
    <mergeCell ref="B65:B67"/>
    <mergeCell ref="A47:A48"/>
    <mergeCell ref="B47:B48"/>
    <mergeCell ref="A53:A54"/>
    <mergeCell ref="B53:B54"/>
    <mergeCell ref="A57:A58"/>
    <mergeCell ref="B57:B58"/>
    <mergeCell ref="A39:A40"/>
    <mergeCell ref="B39:B40"/>
    <mergeCell ref="A41:A44"/>
    <mergeCell ref="B41:B44"/>
    <mergeCell ref="A45:A46"/>
    <mergeCell ref="B45:B46"/>
    <mergeCell ref="A24:A26"/>
    <mergeCell ref="B24:B26"/>
    <mergeCell ref="A27:A32"/>
    <mergeCell ref="B27:B32"/>
    <mergeCell ref="A35:A37"/>
    <mergeCell ref="B35:B37"/>
    <mergeCell ref="A10:A15"/>
    <mergeCell ref="B10:B15"/>
    <mergeCell ref="A16:A20"/>
    <mergeCell ref="B16:B20"/>
    <mergeCell ref="A21:A23"/>
    <mergeCell ref="B21:B23"/>
    <mergeCell ref="G5:M5"/>
    <mergeCell ref="N5:N6"/>
    <mergeCell ref="A8:A9"/>
    <mergeCell ref="B8:B9"/>
    <mergeCell ref="A1:N1"/>
    <mergeCell ref="A2:N2"/>
    <mergeCell ref="A3:N3"/>
    <mergeCell ref="A4:N4"/>
    <mergeCell ref="A5:A6"/>
    <mergeCell ref="B5:B6"/>
    <mergeCell ref="C5:C6"/>
    <mergeCell ref="D5:D6"/>
    <mergeCell ref="E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" manualBreakCount="2">
    <brk id="35" max="22" man="1"/>
    <brk id="79" max="1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88"/>
  <sheetViews>
    <sheetView view="pageBreakPreview" topLeftCell="C50" zoomScale="85" zoomScaleNormal="70" zoomScaleSheetLayoutView="85" workbookViewId="0">
      <selection activeCell="N13" sqref="N13"/>
    </sheetView>
  </sheetViews>
  <sheetFormatPr defaultRowHeight="15"/>
  <cols>
    <col min="1" max="1" width="6.28515625" customWidth="1"/>
    <col min="2" max="2" width="21.7109375" customWidth="1"/>
    <col min="3" max="3" width="7.42578125" customWidth="1"/>
    <col min="4" max="4" width="18.28515625" customWidth="1"/>
    <col min="5" max="5" width="14.85546875" customWidth="1"/>
    <col min="6" max="6" width="14.42578125" customWidth="1"/>
    <col min="7" max="8" width="13.42578125" customWidth="1"/>
    <col min="9" max="9" width="11.28515625" customWidth="1"/>
    <col min="10" max="10" width="10.5703125" customWidth="1"/>
    <col min="11" max="12" width="11.28515625" customWidth="1"/>
    <col min="13" max="13" width="14.5703125" customWidth="1"/>
    <col min="14" max="14" width="13" customWidth="1"/>
  </cols>
  <sheetData>
    <row r="1" spans="1:14" ht="34.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28.5" customHeight="1">
      <c r="A2" s="192" t="s">
        <v>165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22.5" customHeight="1">
      <c r="A3" s="193" t="s">
        <v>166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22.5" customHeight="1">
      <c r="A4" s="194" t="s">
        <v>164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97" customFormat="1" ht="36.75" customHeight="1">
      <c r="A5" s="180" t="s">
        <v>167</v>
      </c>
      <c r="B5" s="180" t="s">
        <v>2</v>
      </c>
      <c r="C5" s="181" t="s">
        <v>167</v>
      </c>
      <c r="D5" s="180" t="s">
        <v>3</v>
      </c>
      <c r="E5" s="184" t="s">
        <v>168</v>
      </c>
      <c r="F5" s="185"/>
      <c r="G5" s="189" t="s">
        <v>197</v>
      </c>
      <c r="H5" s="190"/>
      <c r="I5" s="190"/>
      <c r="J5" s="190"/>
      <c r="K5" s="190"/>
      <c r="L5" s="190"/>
      <c r="M5" s="191"/>
      <c r="N5" s="181" t="s">
        <v>171</v>
      </c>
    </row>
    <row r="6" spans="1:14" s="97" customFormat="1" ht="32.25" customHeight="1">
      <c r="A6" s="180"/>
      <c r="B6" s="180"/>
      <c r="C6" s="183"/>
      <c r="D6" s="180"/>
      <c r="E6" s="133" t="s">
        <v>174</v>
      </c>
      <c r="F6" s="133" t="s">
        <v>175</v>
      </c>
      <c r="G6" s="133" t="s">
        <v>7</v>
      </c>
      <c r="H6" s="133" t="s">
        <v>8</v>
      </c>
      <c r="I6" s="133" t="s">
        <v>106</v>
      </c>
      <c r="J6" s="133" t="s">
        <v>115</v>
      </c>
      <c r="K6" s="133" t="s">
        <v>105</v>
      </c>
      <c r="L6" s="69" t="s">
        <v>170</v>
      </c>
      <c r="M6" s="133" t="s">
        <v>138</v>
      </c>
      <c r="N6" s="183"/>
    </row>
    <row r="7" spans="1:14" ht="22.5" customHeight="1">
      <c r="A7" s="132" t="s">
        <v>193</v>
      </c>
      <c r="B7" s="132" t="s">
        <v>176</v>
      </c>
      <c r="C7" s="132" t="s">
        <v>177</v>
      </c>
      <c r="D7" s="132" t="s">
        <v>178</v>
      </c>
      <c r="E7" s="132" t="s">
        <v>179</v>
      </c>
      <c r="F7" s="132" t="s">
        <v>180</v>
      </c>
      <c r="G7" s="132" t="s">
        <v>184</v>
      </c>
      <c r="H7" s="132" t="s">
        <v>185</v>
      </c>
      <c r="I7" s="132" t="s">
        <v>186</v>
      </c>
      <c r="J7" s="132" t="s">
        <v>187</v>
      </c>
      <c r="K7" s="132" t="s">
        <v>188</v>
      </c>
      <c r="L7" s="132" t="s">
        <v>189</v>
      </c>
      <c r="M7" s="132" t="s">
        <v>190</v>
      </c>
      <c r="N7" s="132" t="s">
        <v>191</v>
      </c>
    </row>
    <row r="8" spans="1:14" ht="27.75" customHeight="1">
      <c r="A8" s="180">
        <v>1</v>
      </c>
      <c r="B8" s="180" t="s">
        <v>68</v>
      </c>
      <c r="C8" s="60">
        <v>1</v>
      </c>
      <c r="D8" s="86" t="s">
        <v>70</v>
      </c>
      <c r="E8" s="60">
        <v>29800</v>
      </c>
      <c r="F8" s="60">
        <v>33459</v>
      </c>
      <c r="G8" s="60">
        <v>1677186</v>
      </c>
      <c r="H8" s="60">
        <v>1699932</v>
      </c>
      <c r="I8" s="60">
        <v>56826.000000000007</v>
      </c>
      <c r="J8" s="60"/>
      <c r="K8" s="60"/>
      <c r="L8" s="60"/>
      <c r="M8" s="60"/>
      <c r="N8" s="60"/>
    </row>
    <row r="9" spans="1:14" ht="27.75" customHeight="1">
      <c r="A9" s="180"/>
      <c r="B9" s="180"/>
      <c r="C9" s="60">
        <v>2</v>
      </c>
      <c r="D9" s="86" t="s">
        <v>69</v>
      </c>
      <c r="E9" s="60">
        <v>8500</v>
      </c>
      <c r="F9" s="60">
        <v>8500</v>
      </c>
      <c r="G9" s="60">
        <v>0</v>
      </c>
      <c r="H9" s="60">
        <v>0</v>
      </c>
      <c r="I9" s="60">
        <v>0</v>
      </c>
      <c r="J9" s="60"/>
      <c r="K9" s="60"/>
      <c r="L9" s="60"/>
      <c r="M9" s="60"/>
      <c r="N9" s="60"/>
    </row>
    <row r="10" spans="1:14" ht="27.75" customHeight="1">
      <c r="A10" s="181">
        <v>2</v>
      </c>
      <c r="B10" s="181" t="s">
        <v>71</v>
      </c>
      <c r="C10" s="60">
        <v>3</v>
      </c>
      <c r="D10" s="86" t="s">
        <v>75</v>
      </c>
      <c r="E10" s="60">
        <v>15000</v>
      </c>
      <c r="F10" s="60">
        <v>16264</v>
      </c>
      <c r="G10" s="60">
        <v>638928</v>
      </c>
      <c r="H10" s="60">
        <v>1020000</v>
      </c>
      <c r="I10" s="60">
        <v>0</v>
      </c>
      <c r="J10" s="60"/>
      <c r="K10" s="60"/>
      <c r="L10" s="60"/>
      <c r="M10" s="60"/>
      <c r="N10" s="60"/>
    </row>
    <row r="11" spans="1:14" ht="27.75" customHeight="1">
      <c r="A11" s="182"/>
      <c r="B11" s="182"/>
      <c r="C11" s="60">
        <v>4</v>
      </c>
      <c r="D11" s="86" t="s">
        <v>74</v>
      </c>
      <c r="E11" s="60">
        <v>6000</v>
      </c>
      <c r="F11" s="60">
        <v>7598</v>
      </c>
      <c r="G11" s="60">
        <v>774996</v>
      </c>
      <c r="H11" s="60">
        <v>0</v>
      </c>
      <c r="I11" s="60">
        <v>0</v>
      </c>
      <c r="J11" s="60"/>
      <c r="K11" s="60"/>
      <c r="L11" s="60"/>
      <c r="M11" s="60"/>
      <c r="N11" s="60"/>
    </row>
    <row r="12" spans="1:14" ht="27.75" customHeight="1">
      <c r="A12" s="182"/>
      <c r="B12" s="182"/>
      <c r="C12" s="60">
        <v>5</v>
      </c>
      <c r="D12" s="86" t="s">
        <v>72</v>
      </c>
      <c r="E12" s="60">
        <v>16000</v>
      </c>
      <c r="F12" s="60">
        <v>19343</v>
      </c>
      <c r="G12" s="60">
        <v>1972986</v>
      </c>
      <c r="H12" s="60">
        <v>0</v>
      </c>
      <c r="I12" s="60">
        <v>0</v>
      </c>
      <c r="J12" s="60"/>
      <c r="K12" s="60"/>
      <c r="L12" s="60"/>
      <c r="M12" s="60"/>
      <c r="N12" s="60"/>
    </row>
    <row r="13" spans="1:14" ht="27.75" customHeight="1">
      <c r="A13" s="182"/>
      <c r="B13" s="182"/>
      <c r="C13" s="60">
        <v>6</v>
      </c>
      <c r="D13" s="86" t="s">
        <v>76</v>
      </c>
      <c r="E13" s="60">
        <v>2700</v>
      </c>
      <c r="F13" s="60">
        <v>2700</v>
      </c>
      <c r="G13" s="60">
        <v>0</v>
      </c>
      <c r="H13" s="60">
        <v>0</v>
      </c>
      <c r="I13" s="60">
        <v>0</v>
      </c>
      <c r="J13" s="60"/>
      <c r="K13" s="60"/>
      <c r="L13" s="60"/>
      <c r="M13" s="60"/>
      <c r="N13" s="60"/>
    </row>
    <row r="14" spans="1:14" ht="27.75" customHeight="1">
      <c r="A14" s="182"/>
      <c r="B14" s="182"/>
      <c r="C14" s="60"/>
      <c r="D14" s="100" t="s">
        <v>219</v>
      </c>
      <c r="E14" s="60"/>
      <c r="F14" s="60">
        <v>15320</v>
      </c>
      <c r="G14" s="60">
        <v>1562640</v>
      </c>
      <c r="H14" s="60">
        <v>0</v>
      </c>
      <c r="I14" s="60">
        <v>0</v>
      </c>
      <c r="J14" s="60"/>
      <c r="K14" s="60"/>
      <c r="L14" s="60"/>
      <c r="M14" s="60"/>
      <c r="N14" s="60"/>
    </row>
    <row r="15" spans="1:14" ht="27.75" customHeight="1">
      <c r="A15" s="183"/>
      <c r="B15" s="183"/>
      <c r="C15" s="60">
        <v>7</v>
      </c>
      <c r="D15" s="86" t="s">
        <v>73</v>
      </c>
      <c r="E15" s="60">
        <v>17500</v>
      </c>
      <c r="F15" s="60">
        <v>21837</v>
      </c>
      <c r="G15" s="60">
        <v>1277856</v>
      </c>
      <c r="H15" s="60">
        <v>765000</v>
      </c>
      <c r="I15" s="60">
        <v>0</v>
      </c>
      <c r="J15" s="60"/>
      <c r="K15" s="60"/>
      <c r="L15" s="60"/>
      <c r="M15" s="60"/>
      <c r="N15" s="60"/>
    </row>
    <row r="16" spans="1:14" ht="27.75" customHeight="1">
      <c r="A16" s="181">
        <v>3</v>
      </c>
      <c r="B16" s="181" t="s">
        <v>82</v>
      </c>
      <c r="C16" s="60">
        <v>8</v>
      </c>
      <c r="D16" s="86" t="s">
        <v>82</v>
      </c>
      <c r="E16" s="60">
        <v>10000</v>
      </c>
      <c r="F16" s="60">
        <v>12392</v>
      </c>
      <c r="G16" s="60">
        <v>1029384</v>
      </c>
      <c r="H16" s="60">
        <v>0</v>
      </c>
      <c r="I16" s="60">
        <v>0</v>
      </c>
      <c r="J16" s="60"/>
      <c r="K16" s="60"/>
      <c r="L16" s="60"/>
      <c r="M16" s="60"/>
      <c r="N16" s="60"/>
    </row>
    <row r="17" spans="1:14" ht="27.75" customHeight="1">
      <c r="A17" s="182"/>
      <c r="B17" s="182"/>
      <c r="C17" s="60">
        <v>9</v>
      </c>
      <c r="D17" s="86" t="s">
        <v>85</v>
      </c>
      <c r="E17" s="60">
        <v>21000</v>
      </c>
      <c r="F17" s="60">
        <v>22652</v>
      </c>
      <c r="G17" s="60">
        <v>851904</v>
      </c>
      <c r="H17" s="60">
        <v>510000</v>
      </c>
      <c r="I17" s="60">
        <v>0</v>
      </c>
      <c r="J17" s="60"/>
      <c r="K17" s="60"/>
      <c r="L17" s="60"/>
      <c r="M17" s="60"/>
      <c r="N17" s="60"/>
    </row>
    <row r="18" spans="1:14" ht="27.75" customHeight="1">
      <c r="A18" s="182"/>
      <c r="B18" s="182"/>
      <c r="C18" s="60">
        <v>10</v>
      </c>
      <c r="D18" s="86" t="s">
        <v>84</v>
      </c>
      <c r="E18" s="60">
        <v>20000</v>
      </c>
      <c r="F18" s="60">
        <v>20000</v>
      </c>
      <c r="G18" s="60">
        <v>0</v>
      </c>
      <c r="H18" s="60">
        <v>510000</v>
      </c>
      <c r="I18" s="60">
        <v>243540.00000000003</v>
      </c>
      <c r="J18" s="60"/>
      <c r="K18" s="60"/>
      <c r="L18" s="60"/>
      <c r="M18" s="60"/>
      <c r="N18" s="60"/>
    </row>
    <row r="19" spans="1:14" ht="27.75" customHeight="1">
      <c r="A19" s="182"/>
      <c r="B19" s="182"/>
      <c r="C19" s="60">
        <v>11</v>
      </c>
      <c r="D19" s="86" t="s">
        <v>83</v>
      </c>
      <c r="E19" s="60">
        <v>2250</v>
      </c>
      <c r="F19" s="60">
        <v>2250</v>
      </c>
      <c r="G19" s="60">
        <v>0</v>
      </c>
      <c r="H19" s="60">
        <v>0</v>
      </c>
      <c r="I19" s="60">
        <v>0</v>
      </c>
      <c r="J19" s="60"/>
      <c r="K19" s="60"/>
      <c r="L19" s="60"/>
      <c r="M19" s="60"/>
      <c r="N19" s="60"/>
    </row>
    <row r="20" spans="1:14" ht="27.75" customHeight="1">
      <c r="A20" s="183"/>
      <c r="B20" s="183"/>
      <c r="C20" s="60">
        <v>12</v>
      </c>
      <c r="D20" s="86" t="s">
        <v>86</v>
      </c>
      <c r="E20" s="60">
        <v>20500</v>
      </c>
      <c r="F20" s="60">
        <v>24292</v>
      </c>
      <c r="G20" s="60">
        <v>0</v>
      </c>
      <c r="H20" s="60">
        <v>0</v>
      </c>
      <c r="I20" s="60">
        <v>276012</v>
      </c>
      <c r="J20" s="60"/>
      <c r="K20" s="60"/>
      <c r="L20" s="60"/>
      <c r="M20" s="60"/>
      <c r="N20" s="60"/>
    </row>
    <row r="21" spans="1:14" ht="27.75" customHeight="1">
      <c r="A21" s="180">
        <v>4</v>
      </c>
      <c r="B21" s="180" t="s">
        <v>92</v>
      </c>
      <c r="C21" s="60">
        <v>13</v>
      </c>
      <c r="D21" s="86" t="s">
        <v>95</v>
      </c>
      <c r="E21" s="60">
        <v>5000</v>
      </c>
      <c r="F21" s="60">
        <v>5000</v>
      </c>
      <c r="G21" s="60">
        <v>0</v>
      </c>
      <c r="H21" s="60">
        <v>346800</v>
      </c>
      <c r="I21" s="60">
        <v>0</v>
      </c>
      <c r="J21" s="60"/>
      <c r="K21" s="60"/>
      <c r="L21" s="60"/>
      <c r="M21" s="60"/>
      <c r="N21" s="60"/>
    </row>
    <row r="22" spans="1:14" ht="27.75" customHeight="1">
      <c r="A22" s="180"/>
      <c r="B22" s="180"/>
      <c r="C22" s="60">
        <v>14</v>
      </c>
      <c r="D22" s="86" t="s">
        <v>94</v>
      </c>
      <c r="E22" s="60">
        <v>24400</v>
      </c>
      <c r="F22" s="60">
        <v>27100</v>
      </c>
      <c r="G22" s="60">
        <v>1774800</v>
      </c>
      <c r="H22" s="60">
        <v>204000</v>
      </c>
      <c r="I22" s="60">
        <v>0</v>
      </c>
      <c r="J22" s="60"/>
      <c r="K22" s="60"/>
      <c r="L22" s="60"/>
      <c r="M22" s="60"/>
      <c r="N22" s="60"/>
    </row>
    <row r="23" spans="1:14" ht="27.75" customHeight="1">
      <c r="A23" s="180"/>
      <c r="B23" s="180"/>
      <c r="C23" s="60">
        <v>15</v>
      </c>
      <c r="D23" s="86" t="s">
        <v>93</v>
      </c>
      <c r="E23" s="60">
        <v>7500</v>
      </c>
      <c r="F23" s="60">
        <v>7500</v>
      </c>
      <c r="G23" s="60">
        <v>0</v>
      </c>
      <c r="H23" s="60">
        <v>173400</v>
      </c>
      <c r="I23" s="60">
        <v>811800.00000000012</v>
      </c>
      <c r="J23" s="60"/>
      <c r="K23" s="60"/>
      <c r="L23" s="60"/>
      <c r="M23" s="60"/>
      <c r="N23" s="60"/>
    </row>
    <row r="24" spans="1:14" ht="27.75" customHeight="1">
      <c r="A24" s="180">
        <v>5</v>
      </c>
      <c r="B24" s="180" t="s">
        <v>87</v>
      </c>
      <c r="C24" s="60">
        <v>16</v>
      </c>
      <c r="D24" s="86" t="s">
        <v>88</v>
      </c>
      <c r="E24" s="60">
        <v>10000</v>
      </c>
      <c r="F24" s="60">
        <v>11264</v>
      </c>
      <c r="G24" s="60">
        <v>638928</v>
      </c>
      <c r="H24" s="60">
        <v>170136</v>
      </c>
      <c r="I24" s="60">
        <v>0</v>
      </c>
      <c r="J24" s="60"/>
      <c r="K24" s="60"/>
      <c r="L24" s="60"/>
      <c r="M24" s="60"/>
      <c r="N24" s="60"/>
    </row>
    <row r="25" spans="1:14" ht="27.75" customHeight="1">
      <c r="A25" s="180"/>
      <c r="B25" s="180"/>
      <c r="C25" s="60">
        <v>17</v>
      </c>
      <c r="D25" s="86" t="s">
        <v>89</v>
      </c>
      <c r="E25" s="60">
        <v>500</v>
      </c>
      <c r="F25" s="60">
        <v>500</v>
      </c>
      <c r="G25" s="60">
        <v>0</v>
      </c>
      <c r="H25" s="60">
        <v>0</v>
      </c>
      <c r="I25" s="60">
        <v>0</v>
      </c>
      <c r="J25" s="60"/>
      <c r="K25" s="60"/>
      <c r="L25" s="60"/>
      <c r="M25" s="60"/>
      <c r="N25" s="60"/>
    </row>
    <row r="26" spans="1:14" ht="27.75" customHeight="1">
      <c r="A26" s="180"/>
      <c r="B26" s="180"/>
      <c r="C26" s="60">
        <v>18</v>
      </c>
      <c r="D26" s="86" t="s">
        <v>90</v>
      </c>
      <c r="E26" s="60">
        <v>500</v>
      </c>
      <c r="F26" s="60">
        <v>500</v>
      </c>
      <c r="G26" s="60">
        <v>0</v>
      </c>
      <c r="H26" s="60">
        <v>0</v>
      </c>
      <c r="I26" s="60">
        <v>0</v>
      </c>
      <c r="J26" s="60"/>
      <c r="K26" s="60"/>
      <c r="L26" s="60"/>
      <c r="M26" s="60"/>
      <c r="N26" s="60"/>
    </row>
    <row r="27" spans="1:14" ht="27.75" customHeight="1">
      <c r="A27" s="181">
        <v>6</v>
      </c>
      <c r="B27" s="181" t="s">
        <v>34</v>
      </c>
      <c r="C27" s="60">
        <v>19</v>
      </c>
      <c r="D27" s="86" t="s">
        <v>35</v>
      </c>
      <c r="E27" s="60">
        <v>5500</v>
      </c>
      <c r="F27" s="60">
        <v>5500</v>
      </c>
      <c r="G27" s="60">
        <v>0</v>
      </c>
      <c r="H27" s="60">
        <v>306000</v>
      </c>
      <c r="I27" s="60">
        <v>0</v>
      </c>
      <c r="J27" s="60"/>
      <c r="K27" s="60"/>
      <c r="L27" s="60"/>
      <c r="M27" s="60"/>
      <c r="N27" s="60"/>
    </row>
    <row r="28" spans="1:14" ht="27.75" customHeight="1">
      <c r="A28" s="182"/>
      <c r="B28" s="182"/>
      <c r="C28" s="60">
        <v>20</v>
      </c>
      <c r="D28" s="86" t="s">
        <v>36</v>
      </c>
      <c r="E28" s="60">
        <v>22000</v>
      </c>
      <c r="F28" s="60">
        <v>22000</v>
      </c>
      <c r="G28" s="60">
        <v>0</v>
      </c>
      <c r="H28" s="60">
        <v>714000</v>
      </c>
      <c r="I28" s="60">
        <v>722502.00000000012</v>
      </c>
      <c r="J28" s="60"/>
      <c r="K28" s="60"/>
      <c r="L28" s="60"/>
      <c r="M28" s="60"/>
      <c r="N28" s="60"/>
    </row>
    <row r="29" spans="1:14" ht="27.75" customHeight="1">
      <c r="A29" s="182"/>
      <c r="B29" s="182"/>
      <c r="C29" s="60">
        <v>21</v>
      </c>
      <c r="D29" s="86" t="s">
        <v>37</v>
      </c>
      <c r="E29" s="60">
        <v>13500</v>
      </c>
      <c r="F29" s="60">
        <v>16694</v>
      </c>
      <c r="G29" s="60">
        <v>1702788</v>
      </c>
      <c r="H29" s="60">
        <v>0</v>
      </c>
      <c r="I29" s="60">
        <v>0</v>
      </c>
      <c r="J29" s="60"/>
      <c r="K29" s="60"/>
      <c r="L29" s="60"/>
      <c r="M29" s="60"/>
      <c r="N29" s="60"/>
    </row>
    <row r="30" spans="1:14" ht="27.75" customHeight="1">
      <c r="A30" s="182"/>
      <c r="B30" s="182"/>
      <c r="C30" s="60">
        <v>22</v>
      </c>
      <c r="D30" s="86" t="s">
        <v>38</v>
      </c>
      <c r="E30" s="60">
        <v>23000</v>
      </c>
      <c r="F30" s="60">
        <v>26792</v>
      </c>
      <c r="G30" s="60">
        <v>1916784</v>
      </c>
      <c r="H30" s="60">
        <v>510000</v>
      </c>
      <c r="I30" s="60">
        <v>0</v>
      </c>
      <c r="J30" s="60"/>
      <c r="K30" s="60"/>
      <c r="L30" s="60"/>
      <c r="M30" s="60"/>
      <c r="N30" s="60"/>
    </row>
    <row r="31" spans="1:14" ht="27.75" customHeight="1">
      <c r="A31" s="182"/>
      <c r="B31" s="182"/>
      <c r="C31" s="60">
        <v>23</v>
      </c>
      <c r="D31" s="86" t="s">
        <v>39</v>
      </c>
      <c r="E31" s="60">
        <v>3500</v>
      </c>
      <c r="F31" s="60">
        <v>3500</v>
      </c>
      <c r="G31" s="60">
        <v>0</v>
      </c>
      <c r="H31" s="60">
        <v>173400</v>
      </c>
      <c r="I31" s="60">
        <v>0</v>
      </c>
      <c r="J31" s="60"/>
      <c r="K31" s="60"/>
      <c r="L31" s="60"/>
      <c r="M31" s="60"/>
      <c r="N31" s="60"/>
    </row>
    <row r="32" spans="1:14" ht="27.75" customHeight="1">
      <c r="A32" s="183"/>
      <c r="B32" s="183"/>
      <c r="C32" s="60">
        <v>24</v>
      </c>
      <c r="D32" s="136" t="s">
        <v>40</v>
      </c>
      <c r="E32" s="135">
        <v>4000</v>
      </c>
      <c r="F32" s="135">
        <v>4000</v>
      </c>
      <c r="G32" s="135">
        <v>0</v>
      </c>
      <c r="H32" s="60">
        <v>408000</v>
      </c>
      <c r="I32" s="135">
        <v>0</v>
      </c>
      <c r="J32" s="60"/>
      <c r="K32" s="135"/>
      <c r="L32" s="135"/>
      <c r="M32" s="135"/>
      <c r="N32" s="60"/>
    </row>
    <row r="33" spans="1:14" ht="27.75" customHeight="1">
      <c r="A33" s="133">
        <v>7</v>
      </c>
      <c r="B33" s="134" t="s">
        <v>28</v>
      </c>
      <c r="C33" s="60">
        <v>25</v>
      </c>
      <c r="D33" s="86" t="s">
        <v>29</v>
      </c>
      <c r="E33" s="60">
        <v>7500</v>
      </c>
      <c r="F33" s="60">
        <v>9400</v>
      </c>
      <c r="G33" s="60">
        <v>958800</v>
      </c>
      <c r="H33" s="60">
        <v>0</v>
      </c>
      <c r="I33" s="60">
        <v>0</v>
      </c>
      <c r="J33" s="60"/>
      <c r="K33" s="60"/>
      <c r="L33" s="60"/>
      <c r="M33" s="60"/>
      <c r="N33" s="60"/>
    </row>
    <row r="34" spans="1:14" ht="27.75" customHeight="1">
      <c r="A34" s="133"/>
      <c r="B34" s="134"/>
      <c r="C34" s="60"/>
      <c r="D34" s="86"/>
      <c r="E34" s="60"/>
      <c r="F34" s="60">
        <v>817</v>
      </c>
      <c r="G34" s="60">
        <v>0</v>
      </c>
      <c r="H34" s="60">
        <v>0</v>
      </c>
      <c r="I34" s="60">
        <v>132648.12000000002</v>
      </c>
      <c r="J34" s="60"/>
      <c r="K34" s="60"/>
      <c r="L34" s="60"/>
      <c r="M34" s="60"/>
      <c r="N34" s="60"/>
    </row>
    <row r="35" spans="1:14" ht="27.75" customHeight="1">
      <c r="A35" s="179">
        <v>8</v>
      </c>
      <c r="B35" s="179" t="s">
        <v>198</v>
      </c>
      <c r="C35" s="60">
        <v>26</v>
      </c>
      <c r="D35" s="86" t="s">
        <v>43</v>
      </c>
      <c r="E35" s="60">
        <v>29500</v>
      </c>
      <c r="F35" s="60">
        <v>29500</v>
      </c>
      <c r="G35" s="60">
        <v>510000</v>
      </c>
      <c r="H35" s="60">
        <v>204000</v>
      </c>
      <c r="I35" s="60">
        <v>0</v>
      </c>
      <c r="J35" s="60"/>
      <c r="K35" s="60"/>
      <c r="L35" s="60"/>
      <c r="M35" s="60"/>
      <c r="N35" s="60"/>
    </row>
    <row r="36" spans="1:14" ht="18.75" customHeight="1">
      <c r="A36" s="179"/>
      <c r="B36" s="179"/>
      <c r="C36" s="60">
        <v>27</v>
      </c>
      <c r="D36" s="86" t="s">
        <v>42</v>
      </c>
      <c r="E36" s="60">
        <v>1000</v>
      </c>
      <c r="F36" s="60">
        <v>1000</v>
      </c>
      <c r="G36" s="60">
        <v>0</v>
      </c>
      <c r="H36" s="60">
        <v>102000</v>
      </c>
      <c r="I36" s="60">
        <v>0</v>
      </c>
      <c r="J36" s="60"/>
      <c r="K36" s="60"/>
      <c r="L36" s="60"/>
      <c r="M36" s="60"/>
      <c r="N36" s="60"/>
    </row>
    <row r="37" spans="1:14" ht="18.75" customHeight="1">
      <c r="A37" s="179"/>
      <c r="B37" s="179"/>
      <c r="C37" s="60">
        <v>28</v>
      </c>
      <c r="D37" s="86" t="s">
        <v>44</v>
      </c>
      <c r="E37" s="60">
        <v>1200</v>
      </c>
      <c r="F37" s="60">
        <v>1200</v>
      </c>
      <c r="G37" s="60">
        <v>0</v>
      </c>
      <c r="H37" s="60">
        <v>0</v>
      </c>
      <c r="I37" s="60">
        <v>0</v>
      </c>
      <c r="J37" s="60"/>
      <c r="K37" s="60"/>
      <c r="L37" s="60"/>
      <c r="M37" s="60"/>
      <c r="N37" s="60"/>
    </row>
    <row r="38" spans="1:14" ht="18.75" customHeight="1">
      <c r="A38" s="132">
        <v>9</v>
      </c>
      <c r="B38" s="133" t="s">
        <v>11</v>
      </c>
      <c r="C38" s="60">
        <v>29</v>
      </c>
      <c r="D38" s="86" t="s">
        <v>11</v>
      </c>
      <c r="E38" s="60">
        <v>5500</v>
      </c>
      <c r="F38" s="60">
        <v>5500</v>
      </c>
      <c r="G38" s="60">
        <v>0</v>
      </c>
      <c r="H38" s="60">
        <v>459000</v>
      </c>
      <c r="I38" s="60">
        <v>0</v>
      </c>
      <c r="J38" s="60"/>
      <c r="K38" s="60"/>
      <c r="L38" s="60"/>
      <c r="M38" s="60"/>
      <c r="N38" s="60"/>
    </row>
    <row r="39" spans="1:14" ht="18.75" customHeight="1">
      <c r="A39" s="179">
        <v>10</v>
      </c>
      <c r="B39" s="180" t="s">
        <v>12</v>
      </c>
      <c r="C39" s="60">
        <v>30</v>
      </c>
      <c r="D39" s="86" t="s">
        <v>12</v>
      </c>
      <c r="E39" s="60">
        <v>7500</v>
      </c>
      <c r="F39" s="60">
        <v>7500</v>
      </c>
      <c r="G39" s="60">
        <v>0</v>
      </c>
      <c r="H39" s="60">
        <v>173400</v>
      </c>
      <c r="I39" s="60">
        <v>0</v>
      </c>
      <c r="J39" s="60"/>
      <c r="K39" s="60"/>
      <c r="L39" s="60"/>
      <c r="M39" s="60"/>
      <c r="N39" s="60"/>
    </row>
    <row r="40" spans="1:14" ht="18.75" customHeight="1">
      <c r="A40" s="179"/>
      <c r="B40" s="180"/>
      <c r="C40" s="60">
        <v>31</v>
      </c>
      <c r="D40" s="86" t="s">
        <v>13</v>
      </c>
      <c r="E40" s="60">
        <v>500</v>
      </c>
      <c r="F40" s="60">
        <v>500</v>
      </c>
      <c r="G40" s="60">
        <v>0</v>
      </c>
      <c r="H40" s="60">
        <v>0</v>
      </c>
      <c r="I40" s="60">
        <v>0</v>
      </c>
      <c r="J40" s="60"/>
      <c r="K40" s="60"/>
      <c r="L40" s="60"/>
      <c r="M40" s="60"/>
      <c r="N40" s="60"/>
    </row>
    <row r="41" spans="1:14" ht="18.75" customHeight="1">
      <c r="A41" s="179">
        <v>11</v>
      </c>
      <c r="B41" s="180" t="s">
        <v>14</v>
      </c>
      <c r="C41" s="60">
        <v>32</v>
      </c>
      <c r="D41" s="86" t="s">
        <v>15</v>
      </c>
      <c r="E41" s="60">
        <v>2500</v>
      </c>
      <c r="F41" s="60">
        <v>2500</v>
      </c>
      <c r="G41" s="60">
        <v>0</v>
      </c>
      <c r="H41" s="60">
        <v>255000</v>
      </c>
      <c r="I41" s="60">
        <v>0</v>
      </c>
      <c r="J41" s="60"/>
      <c r="K41" s="60"/>
      <c r="L41" s="60"/>
      <c r="M41" s="60"/>
      <c r="N41" s="60"/>
    </row>
    <row r="42" spans="1:14" ht="18.75" customHeight="1">
      <c r="A42" s="179"/>
      <c r="B42" s="180"/>
      <c r="C42" s="60">
        <v>33</v>
      </c>
      <c r="D42" s="86" t="s">
        <v>17</v>
      </c>
      <c r="E42" s="60">
        <v>5500</v>
      </c>
      <c r="F42" s="60">
        <v>6612</v>
      </c>
      <c r="G42" s="60">
        <v>0</v>
      </c>
      <c r="H42" s="60">
        <v>510000</v>
      </c>
      <c r="I42" s="60">
        <v>162360</v>
      </c>
      <c r="J42" s="60"/>
      <c r="K42" s="60"/>
      <c r="L42" s="60"/>
      <c r="M42" s="60"/>
      <c r="N42" s="60"/>
    </row>
    <row r="43" spans="1:14" ht="18.75" customHeight="1">
      <c r="A43" s="179"/>
      <c r="B43" s="180"/>
      <c r="C43" s="60">
        <v>34</v>
      </c>
      <c r="D43" s="86" t="s">
        <v>18</v>
      </c>
      <c r="E43" s="60">
        <v>500</v>
      </c>
      <c r="F43" s="60">
        <v>500</v>
      </c>
      <c r="G43" s="60">
        <v>0</v>
      </c>
      <c r="H43" s="60">
        <v>0</v>
      </c>
      <c r="I43" s="60">
        <v>0</v>
      </c>
      <c r="J43" s="60"/>
      <c r="K43" s="60"/>
      <c r="L43" s="60"/>
      <c r="M43" s="60"/>
      <c r="N43" s="60"/>
    </row>
    <row r="44" spans="1:14" ht="18.75" customHeight="1">
      <c r="A44" s="179"/>
      <c r="B44" s="180"/>
      <c r="C44" s="60">
        <v>35</v>
      </c>
      <c r="D44" s="86" t="s">
        <v>20</v>
      </c>
      <c r="E44" s="60">
        <v>6500</v>
      </c>
      <c r="F44" s="60">
        <v>7764</v>
      </c>
      <c r="G44" s="60">
        <v>0</v>
      </c>
      <c r="H44" s="60">
        <v>510000</v>
      </c>
      <c r="I44" s="60">
        <v>162360</v>
      </c>
      <c r="J44" s="60"/>
      <c r="K44" s="60"/>
      <c r="L44" s="60"/>
      <c r="M44" s="60"/>
      <c r="N44" s="60"/>
    </row>
    <row r="45" spans="1:14" ht="18.75" customHeight="1">
      <c r="A45" s="179">
        <v>12</v>
      </c>
      <c r="B45" s="180" t="s">
        <v>21</v>
      </c>
      <c r="C45" s="60">
        <v>36</v>
      </c>
      <c r="D45" s="86" t="s">
        <v>22</v>
      </c>
      <c r="E45" s="60">
        <v>8000</v>
      </c>
      <c r="F45" s="60">
        <v>8000</v>
      </c>
      <c r="G45" s="60">
        <v>0</v>
      </c>
      <c r="H45" s="60">
        <v>173400</v>
      </c>
      <c r="I45" s="60">
        <v>324720</v>
      </c>
      <c r="J45" s="60"/>
      <c r="K45" s="60"/>
      <c r="L45" s="60"/>
      <c r="M45" s="60"/>
      <c r="N45" s="60"/>
    </row>
    <row r="46" spans="1:14" ht="18.75" customHeight="1">
      <c r="A46" s="179"/>
      <c r="B46" s="180"/>
      <c r="C46" s="60">
        <v>37</v>
      </c>
      <c r="D46" s="86" t="s">
        <v>23</v>
      </c>
      <c r="E46" s="60">
        <v>7200</v>
      </c>
      <c r="F46" s="60">
        <v>7200</v>
      </c>
      <c r="G46" s="60">
        <v>0</v>
      </c>
      <c r="H46" s="60">
        <v>0</v>
      </c>
      <c r="I46" s="60">
        <v>0</v>
      </c>
      <c r="J46" s="60"/>
      <c r="K46" s="60"/>
      <c r="L46" s="60"/>
      <c r="M46" s="60"/>
      <c r="N46" s="60"/>
    </row>
    <row r="47" spans="1:14" ht="18.75" customHeight="1">
      <c r="A47" s="179">
        <v>13</v>
      </c>
      <c r="B47" s="180" t="s">
        <v>24</v>
      </c>
      <c r="C47" s="60">
        <v>38</v>
      </c>
      <c r="D47" s="86" t="s">
        <v>25</v>
      </c>
      <c r="E47" s="60">
        <v>4000</v>
      </c>
      <c r="F47" s="60">
        <v>4000</v>
      </c>
      <c r="G47" s="60">
        <v>0</v>
      </c>
      <c r="H47" s="60">
        <v>357000</v>
      </c>
      <c r="I47" s="60">
        <v>0</v>
      </c>
      <c r="J47" s="60"/>
      <c r="K47" s="60"/>
      <c r="L47" s="60"/>
      <c r="M47" s="60"/>
      <c r="N47" s="60"/>
    </row>
    <row r="48" spans="1:14" ht="18.75" customHeight="1">
      <c r="A48" s="179"/>
      <c r="B48" s="180"/>
      <c r="C48" s="60">
        <v>39</v>
      </c>
      <c r="D48" s="86" t="s">
        <v>26</v>
      </c>
      <c r="E48" s="60">
        <v>5000</v>
      </c>
      <c r="F48" s="60">
        <v>5805</v>
      </c>
      <c r="G48" s="60">
        <v>0</v>
      </c>
      <c r="H48" s="60">
        <v>510000</v>
      </c>
      <c r="I48" s="60">
        <v>0</v>
      </c>
      <c r="J48" s="60"/>
      <c r="K48" s="60"/>
      <c r="L48" s="60"/>
      <c r="M48" s="60"/>
      <c r="N48" s="60"/>
    </row>
    <row r="49" spans="1:14" ht="18.75" customHeight="1">
      <c r="A49" s="132">
        <v>14</v>
      </c>
      <c r="B49" s="133" t="s">
        <v>27</v>
      </c>
      <c r="C49" s="60">
        <v>40</v>
      </c>
      <c r="D49" s="86" t="s">
        <v>27</v>
      </c>
      <c r="E49" s="60">
        <v>11000</v>
      </c>
      <c r="F49" s="60">
        <v>11000</v>
      </c>
      <c r="G49" s="60">
        <v>0</v>
      </c>
      <c r="H49" s="60">
        <v>1020000</v>
      </c>
      <c r="I49" s="60">
        <v>48708.000000000007</v>
      </c>
      <c r="J49" s="60"/>
      <c r="K49" s="60"/>
      <c r="L49" s="60"/>
      <c r="M49" s="60"/>
      <c r="N49" s="60"/>
    </row>
    <row r="50" spans="1:14" ht="18.75" customHeight="1">
      <c r="A50" s="132">
        <v>15</v>
      </c>
      <c r="B50" s="133" t="s">
        <v>30</v>
      </c>
      <c r="C50" s="60">
        <v>41</v>
      </c>
      <c r="D50" s="86" t="s">
        <v>31</v>
      </c>
      <c r="E50" s="60">
        <v>1000</v>
      </c>
      <c r="F50" s="60">
        <v>1000</v>
      </c>
      <c r="G50" s="60">
        <v>0</v>
      </c>
      <c r="H50" s="60">
        <v>102000</v>
      </c>
      <c r="I50" s="60">
        <v>0</v>
      </c>
      <c r="J50" s="60"/>
      <c r="K50" s="60"/>
      <c r="L50" s="60"/>
      <c r="M50" s="60"/>
      <c r="N50" s="60"/>
    </row>
    <row r="51" spans="1:14" ht="18.75" customHeight="1">
      <c r="A51" s="132">
        <v>16</v>
      </c>
      <c r="B51" s="133" t="s">
        <v>32</v>
      </c>
      <c r="C51" s="60">
        <v>42</v>
      </c>
      <c r="D51" s="86" t="s">
        <v>33</v>
      </c>
      <c r="E51" s="60">
        <v>5200</v>
      </c>
      <c r="F51" s="60">
        <v>5200</v>
      </c>
      <c r="G51" s="60">
        <v>0</v>
      </c>
      <c r="H51" s="60">
        <v>0</v>
      </c>
      <c r="I51" s="98">
        <v>284130</v>
      </c>
      <c r="J51" s="98"/>
      <c r="K51" s="98"/>
      <c r="L51" s="98"/>
      <c r="M51" s="60"/>
      <c r="N51" s="60"/>
    </row>
    <row r="52" spans="1:14" ht="18.75" customHeight="1">
      <c r="A52" s="132">
        <v>17</v>
      </c>
      <c r="B52" s="133" t="s">
        <v>45</v>
      </c>
      <c r="C52" s="60">
        <v>43</v>
      </c>
      <c r="D52" s="86" t="s">
        <v>45</v>
      </c>
      <c r="E52" s="60">
        <v>1000</v>
      </c>
      <c r="F52" s="60">
        <v>1000</v>
      </c>
      <c r="G52" s="60">
        <v>0</v>
      </c>
      <c r="H52" s="60">
        <v>0</v>
      </c>
      <c r="I52" s="60">
        <v>0</v>
      </c>
      <c r="J52" s="60"/>
      <c r="K52" s="60"/>
      <c r="L52" s="60"/>
      <c r="M52" s="60"/>
      <c r="N52" s="60"/>
    </row>
    <row r="53" spans="1:14" ht="18.75" customHeight="1">
      <c r="A53" s="179">
        <v>18</v>
      </c>
      <c r="B53" s="180" t="s">
        <v>46</v>
      </c>
      <c r="C53" s="60">
        <v>44</v>
      </c>
      <c r="D53" s="86" t="s">
        <v>47</v>
      </c>
      <c r="E53" s="60">
        <v>2500</v>
      </c>
      <c r="F53" s="60">
        <v>2500</v>
      </c>
      <c r="G53" s="60">
        <v>0</v>
      </c>
      <c r="H53" s="60">
        <v>224400</v>
      </c>
      <c r="I53" s="60">
        <v>0</v>
      </c>
      <c r="J53" s="60"/>
      <c r="K53" s="60"/>
      <c r="L53" s="60"/>
      <c r="M53" s="60"/>
      <c r="N53" s="60"/>
    </row>
    <row r="54" spans="1:14" ht="18.75" customHeight="1">
      <c r="A54" s="179"/>
      <c r="B54" s="180"/>
      <c r="C54" s="60">
        <v>45</v>
      </c>
      <c r="D54" s="86" t="s">
        <v>48</v>
      </c>
      <c r="E54" s="60">
        <v>7000</v>
      </c>
      <c r="F54" s="60">
        <v>7000</v>
      </c>
      <c r="G54" s="60">
        <v>0</v>
      </c>
      <c r="H54" s="60">
        <v>714000</v>
      </c>
      <c r="I54" s="60">
        <v>0</v>
      </c>
      <c r="J54" s="60"/>
      <c r="K54" s="60"/>
      <c r="L54" s="60"/>
      <c r="M54" s="60"/>
      <c r="N54" s="60"/>
    </row>
    <row r="55" spans="1:14" ht="18.75" customHeight="1">
      <c r="A55" s="132">
        <v>19</v>
      </c>
      <c r="B55" s="133" t="s">
        <v>49</v>
      </c>
      <c r="C55" s="60">
        <v>46</v>
      </c>
      <c r="D55" s="86" t="s">
        <v>50</v>
      </c>
      <c r="E55" s="60">
        <v>11000</v>
      </c>
      <c r="F55" s="60">
        <v>11000</v>
      </c>
      <c r="G55" s="60">
        <v>0</v>
      </c>
      <c r="H55" s="60">
        <v>938400</v>
      </c>
      <c r="I55" s="60">
        <v>0</v>
      </c>
      <c r="J55" s="60"/>
      <c r="K55" s="60"/>
      <c r="L55" s="60"/>
      <c r="M55" s="60"/>
      <c r="N55" s="60"/>
    </row>
    <row r="56" spans="1:14" ht="18.75" customHeight="1">
      <c r="A56" s="132">
        <v>20</v>
      </c>
      <c r="B56" s="133" t="s">
        <v>51</v>
      </c>
      <c r="C56" s="60">
        <v>47</v>
      </c>
      <c r="D56" s="86" t="s">
        <v>51</v>
      </c>
      <c r="E56" s="60">
        <v>5000</v>
      </c>
      <c r="F56" s="60">
        <v>5000</v>
      </c>
      <c r="G56" s="60">
        <v>0</v>
      </c>
      <c r="H56" s="60">
        <v>443700</v>
      </c>
      <c r="I56" s="60">
        <v>113002.56000000001</v>
      </c>
      <c r="J56" s="60"/>
      <c r="K56" s="60"/>
      <c r="L56" s="60"/>
      <c r="M56" s="60"/>
      <c r="N56" s="60"/>
    </row>
    <row r="57" spans="1:14" ht="18.75" customHeight="1">
      <c r="A57" s="179">
        <v>21</v>
      </c>
      <c r="B57" s="180" t="s">
        <v>52</v>
      </c>
      <c r="C57" s="60">
        <v>48</v>
      </c>
      <c r="D57" s="86" t="s">
        <v>52</v>
      </c>
      <c r="E57" s="60">
        <v>350</v>
      </c>
      <c r="F57" s="60">
        <v>350</v>
      </c>
      <c r="G57" s="60">
        <v>0</v>
      </c>
      <c r="H57" s="60">
        <v>0</v>
      </c>
      <c r="I57" s="60">
        <v>0</v>
      </c>
      <c r="J57" s="60"/>
      <c r="K57" s="60"/>
      <c r="L57" s="60"/>
      <c r="M57" s="60"/>
      <c r="N57" s="60"/>
    </row>
    <row r="58" spans="1:14" ht="18.75" customHeight="1">
      <c r="A58" s="179"/>
      <c r="B58" s="180"/>
      <c r="C58" s="60">
        <v>49</v>
      </c>
      <c r="D58" s="86" t="s">
        <v>53</v>
      </c>
      <c r="E58" s="60">
        <v>10500</v>
      </c>
      <c r="F58" s="60">
        <v>10500</v>
      </c>
      <c r="G58" s="60">
        <v>0</v>
      </c>
      <c r="H58" s="60">
        <v>1071000</v>
      </c>
      <c r="I58" s="60">
        <v>0</v>
      </c>
      <c r="J58" s="60"/>
      <c r="K58" s="60"/>
      <c r="L58" s="60"/>
      <c r="M58" s="60"/>
      <c r="N58" s="60"/>
    </row>
    <row r="59" spans="1:14" ht="18.75" customHeight="1">
      <c r="A59" s="179">
        <v>22</v>
      </c>
      <c r="B59" s="180" t="s">
        <v>54</v>
      </c>
      <c r="C59" s="60">
        <v>50</v>
      </c>
      <c r="D59" s="86" t="s">
        <v>54</v>
      </c>
      <c r="E59" s="60">
        <v>3200</v>
      </c>
      <c r="F59" s="60">
        <v>3200</v>
      </c>
      <c r="G59" s="60">
        <v>0</v>
      </c>
      <c r="H59" s="60">
        <v>326400</v>
      </c>
      <c r="I59" s="60">
        <v>0</v>
      </c>
      <c r="J59" s="60"/>
      <c r="K59" s="60"/>
      <c r="L59" s="60"/>
      <c r="M59" s="60"/>
      <c r="N59" s="60"/>
    </row>
    <row r="60" spans="1:14" ht="18.75" customHeight="1">
      <c r="A60" s="179"/>
      <c r="B60" s="180"/>
      <c r="C60" s="60">
        <v>51</v>
      </c>
      <c r="D60" s="86" t="s">
        <v>55</v>
      </c>
      <c r="E60" s="60">
        <v>500</v>
      </c>
      <c r="F60" s="60">
        <v>500</v>
      </c>
      <c r="G60" s="60">
        <v>0</v>
      </c>
      <c r="H60" s="60">
        <v>0</v>
      </c>
      <c r="I60" s="60">
        <v>0</v>
      </c>
      <c r="J60" s="60"/>
      <c r="K60" s="60"/>
      <c r="L60" s="60"/>
      <c r="M60" s="60"/>
      <c r="N60" s="60"/>
    </row>
    <row r="61" spans="1:14" ht="18.75" customHeight="1">
      <c r="A61" s="179"/>
      <c r="B61" s="180"/>
      <c r="C61" s="60">
        <v>52</v>
      </c>
      <c r="D61" s="86" t="s">
        <v>56</v>
      </c>
      <c r="E61" s="60">
        <v>5000</v>
      </c>
      <c r="F61" s="60">
        <v>6264</v>
      </c>
      <c r="G61" s="60">
        <v>0</v>
      </c>
      <c r="H61" s="60">
        <v>510000</v>
      </c>
      <c r="I61" s="60">
        <v>95305.32</v>
      </c>
      <c r="J61" s="60"/>
      <c r="K61" s="60"/>
      <c r="L61" s="60"/>
      <c r="M61" s="60"/>
      <c r="N61" s="60"/>
    </row>
    <row r="62" spans="1:14" ht="18.75" customHeight="1">
      <c r="A62" s="179">
        <v>23</v>
      </c>
      <c r="B62" s="180" t="s">
        <v>57</v>
      </c>
      <c r="C62" s="60">
        <v>53</v>
      </c>
      <c r="D62" s="86" t="s">
        <v>57</v>
      </c>
      <c r="E62" s="60">
        <v>10400</v>
      </c>
      <c r="F62" s="60">
        <v>10400</v>
      </c>
      <c r="G62" s="60">
        <v>0</v>
      </c>
      <c r="H62" s="60">
        <v>387600</v>
      </c>
      <c r="I62" s="60">
        <v>746856.00000000012</v>
      </c>
      <c r="J62" s="60"/>
      <c r="K62" s="60"/>
      <c r="L62" s="60"/>
      <c r="M62" s="60"/>
      <c r="N62" s="60"/>
    </row>
    <row r="63" spans="1:14" ht="18.75" customHeight="1">
      <c r="A63" s="179"/>
      <c r="B63" s="180"/>
      <c r="C63" s="60">
        <v>54</v>
      </c>
      <c r="D63" s="86" t="s">
        <v>58</v>
      </c>
      <c r="E63" s="60">
        <v>500</v>
      </c>
      <c r="F63" s="60">
        <v>500</v>
      </c>
      <c r="G63" s="60">
        <v>0</v>
      </c>
      <c r="H63" s="60">
        <v>0</v>
      </c>
      <c r="I63" s="60">
        <v>0</v>
      </c>
      <c r="J63" s="60"/>
      <c r="K63" s="60"/>
      <c r="L63" s="60"/>
      <c r="M63" s="60"/>
      <c r="N63" s="60"/>
    </row>
    <row r="64" spans="1:14" ht="18.75" customHeight="1">
      <c r="A64" s="179"/>
      <c r="B64" s="180"/>
      <c r="C64" s="60">
        <v>55</v>
      </c>
      <c r="D64" s="86" t="s">
        <v>59</v>
      </c>
      <c r="E64" s="60">
        <v>11800</v>
      </c>
      <c r="F64" s="60">
        <v>11800</v>
      </c>
      <c r="G64" s="60">
        <v>0</v>
      </c>
      <c r="H64" s="60">
        <v>1020000</v>
      </c>
      <c r="I64" s="60">
        <v>0</v>
      </c>
      <c r="J64" s="60"/>
      <c r="K64" s="60"/>
      <c r="L64" s="60"/>
      <c r="M64" s="60"/>
      <c r="N64" s="60"/>
    </row>
    <row r="65" spans="1:14" ht="18.75" customHeight="1">
      <c r="A65" s="179">
        <v>24</v>
      </c>
      <c r="B65" s="180" t="s">
        <v>60</v>
      </c>
      <c r="C65" s="60">
        <v>56</v>
      </c>
      <c r="D65" s="86" t="s">
        <v>60</v>
      </c>
      <c r="E65" s="60">
        <v>4500</v>
      </c>
      <c r="F65" s="60">
        <v>4500</v>
      </c>
      <c r="G65" s="60">
        <v>0</v>
      </c>
      <c r="H65" s="60">
        <v>459000</v>
      </c>
      <c r="I65" s="60">
        <v>0</v>
      </c>
      <c r="J65" s="60"/>
      <c r="K65" s="60"/>
      <c r="L65" s="60"/>
      <c r="M65" s="60"/>
      <c r="N65" s="60"/>
    </row>
    <row r="66" spans="1:14" ht="18.75" customHeight="1">
      <c r="A66" s="179"/>
      <c r="B66" s="180"/>
      <c r="C66" s="60">
        <v>57</v>
      </c>
      <c r="D66" s="86" t="s">
        <v>61</v>
      </c>
      <c r="E66" s="60">
        <v>2700</v>
      </c>
      <c r="F66" s="60">
        <v>2700</v>
      </c>
      <c r="G66" s="60">
        <v>0</v>
      </c>
      <c r="H66" s="60">
        <v>0</v>
      </c>
      <c r="I66" s="60">
        <v>438372.00000000006</v>
      </c>
      <c r="J66" s="60"/>
      <c r="K66" s="60"/>
      <c r="L66" s="60"/>
      <c r="M66" s="60"/>
      <c r="N66" s="60"/>
    </row>
    <row r="67" spans="1:14" ht="18.75" customHeight="1">
      <c r="A67" s="179"/>
      <c r="B67" s="180"/>
      <c r="C67" s="60">
        <v>58</v>
      </c>
      <c r="D67" s="86" t="s">
        <v>62</v>
      </c>
      <c r="E67" s="60">
        <v>500</v>
      </c>
      <c r="F67" s="60">
        <v>500</v>
      </c>
      <c r="G67" s="60">
        <v>0</v>
      </c>
      <c r="H67" s="60">
        <v>0</v>
      </c>
      <c r="I67" s="60">
        <v>0</v>
      </c>
      <c r="J67" s="60"/>
      <c r="K67" s="60"/>
      <c r="L67" s="60"/>
      <c r="M67" s="60"/>
      <c r="N67" s="60"/>
    </row>
    <row r="68" spans="1:14" ht="18.75" customHeight="1">
      <c r="A68" s="179">
        <v>25</v>
      </c>
      <c r="B68" s="180" t="s">
        <v>63</v>
      </c>
      <c r="C68" s="60">
        <v>59</v>
      </c>
      <c r="D68" s="86" t="s">
        <v>64</v>
      </c>
      <c r="E68" s="60">
        <v>1000</v>
      </c>
      <c r="F68" s="60">
        <v>1000</v>
      </c>
      <c r="G68" s="60">
        <v>0</v>
      </c>
      <c r="H68" s="60">
        <v>102000</v>
      </c>
      <c r="I68" s="60">
        <v>0</v>
      </c>
      <c r="J68" s="60"/>
      <c r="K68" s="60"/>
      <c r="L68" s="60"/>
      <c r="M68" s="60"/>
      <c r="N68" s="60"/>
    </row>
    <row r="69" spans="1:14" ht="18.75" customHeight="1">
      <c r="A69" s="179"/>
      <c r="B69" s="180"/>
      <c r="C69" s="60">
        <v>60</v>
      </c>
      <c r="D69" s="86" t="s">
        <v>65</v>
      </c>
      <c r="E69" s="60">
        <v>1000</v>
      </c>
      <c r="F69" s="60">
        <v>1000</v>
      </c>
      <c r="G69" s="60">
        <v>0</v>
      </c>
      <c r="H69" s="60">
        <v>0</v>
      </c>
      <c r="I69" s="60">
        <v>0</v>
      </c>
      <c r="J69" s="60"/>
      <c r="K69" s="60"/>
      <c r="L69" s="60"/>
      <c r="M69" s="60"/>
      <c r="N69" s="60"/>
    </row>
    <row r="70" spans="1:14" ht="18.75" customHeight="1">
      <c r="A70" s="179"/>
      <c r="B70" s="180"/>
      <c r="C70" s="60">
        <v>61</v>
      </c>
      <c r="D70" s="86" t="s">
        <v>66</v>
      </c>
      <c r="E70" s="60">
        <v>6000</v>
      </c>
      <c r="F70" s="60">
        <v>6000</v>
      </c>
      <c r="G70" s="60">
        <v>0</v>
      </c>
      <c r="H70" s="60">
        <v>612000</v>
      </c>
      <c r="I70" s="60">
        <v>0</v>
      </c>
      <c r="J70" s="60"/>
      <c r="K70" s="60"/>
      <c r="L70" s="60"/>
      <c r="M70" s="60"/>
      <c r="N70" s="60"/>
    </row>
    <row r="71" spans="1:14" ht="18.75" customHeight="1">
      <c r="A71" s="132">
        <v>26</v>
      </c>
      <c r="B71" s="133" t="s">
        <v>67</v>
      </c>
      <c r="C71" s="60">
        <v>62</v>
      </c>
      <c r="D71" s="86" t="s">
        <v>67</v>
      </c>
      <c r="E71" s="60">
        <v>12100</v>
      </c>
      <c r="F71" s="60">
        <v>14149</v>
      </c>
      <c r="G71" s="60">
        <v>0</v>
      </c>
      <c r="H71" s="60">
        <v>999600</v>
      </c>
      <c r="I71" s="60">
        <v>706103.64</v>
      </c>
      <c r="J71" s="60"/>
      <c r="K71" s="60"/>
      <c r="L71" s="60"/>
      <c r="M71" s="60"/>
      <c r="N71" s="60"/>
    </row>
    <row r="72" spans="1:14" ht="18.75" customHeight="1">
      <c r="A72" s="132"/>
      <c r="B72" s="133"/>
      <c r="C72" s="60"/>
      <c r="D72" s="86"/>
      <c r="E72" s="60"/>
      <c r="F72" s="60">
        <v>3000</v>
      </c>
      <c r="G72" s="60">
        <v>0</v>
      </c>
      <c r="H72" s="60">
        <v>0</v>
      </c>
      <c r="I72" s="60">
        <v>324720</v>
      </c>
      <c r="J72" s="60"/>
      <c r="K72" s="60"/>
      <c r="L72" s="60"/>
      <c r="M72" s="60"/>
      <c r="N72" s="60"/>
    </row>
    <row r="73" spans="1:14" ht="18.75" customHeight="1">
      <c r="A73" s="179">
        <v>27</v>
      </c>
      <c r="B73" s="180" t="s">
        <v>77</v>
      </c>
      <c r="C73" s="60">
        <v>63</v>
      </c>
      <c r="D73" s="86" t="s">
        <v>77</v>
      </c>
      <c r="E73" s="60">
        <v>500</v>
      </c>
      <c r="F73" s="60">
        <v>500</v>
      </c>
      <c r="G73" s="60">
        <v>0</v>
      </c>
      <c r="H73" s="60">
        <v>0</v>
      </c>
      <c r="I73" s="60">
        <v>0</v>
      </c>
      <c r="J73" s="60"/>
      <c r="K73" s="60"/>
      <c r="L73" s="60"/>
      <c r="M73" s="60"/>
      <c r="N73" s="60"/>
    </row>
    <row r="74" spans="1:14" ht="18.75" customHeight="1">
      <c r="A74" s="179"/>
      <c r="B74" s="180"/>
      <c r="C74" s="60">
        <v>64</v>
      </c>
      <c r="D74" s="86" t="s">
        <v>78</v>
      </c>
      <c r="E74" s="60">
        <v>5000</v>
      </c>
      <c r="F74" s="60">
        <v>5000</v>
      </c>
      <c r="G74" s="60">
        <v>0</v>
      </c>
      <c r="H74" s="60">
        <v>428400</v>
      </c>
      <c r="I74" s="60">
        <v>0</v>
      </c>
      <c r="J74" s="60"/>
      <c r="K74" s="60"/>
      <c r="L74" s="60"/>
      <c r="M74" s="60"/>
      <c r="N74" s="60"/>
    </row>
    <row r="75" spans="1:14" ht="18.75" customHeight="1">
      <c r="A75" s="179"/>
      <c r="B75" s="180"/>
      <c r="C75" s="60">
        <v>65</v>
      </c>
      <c r="D75" s="86" t="s">
        <v>79</v>
      </c>
      <c r="E75" s="60">
        <v>5000</v>
      </c>
      <c r="F75" s="60">
        <v>5000</v>
      </c>
      <c r="G75" s="60">
        <v>0</v>
      </c>
      <c r="H75" s="60">
        <v>510000</v>
      </c>
      <c r="I75" s="60">
        <v>0</v>
      </c>
      <c r="J75" s="60"/>
      <c r="K75" s="60"/>
      <c r="L75" s="60"/>
      <c r="M75" s="60"/>
      <c r="N75" s="60"/>
    </row>
    <row r="76" spans="1:14" ht="18.75" customHeight="1">
      <c r="A76" s="132">
        <v>28</v>
      </c>
      <c r="B76" s="133" t="s">
        <v>80</v>
      </c>
      <c r="C76" s="60">
        <v>66</v>
      </c>
      <c r="D76" s="86" t="s">
        <v>80</v>
      </c>
      <c r="E76" s="60">
        <v>3500</v>
      </c>
      <c r="F76" s="60">
        <v>4350</v>
      </c>
      <c r="G76" s="60">
        <v>0</v>
      </c>
      <c r="H76" s="60">
        <v>357000</v>
      </c>
      <c r="I76" s="60">
        <v>136382.40000000002</v>
      </c>
      <c r="J76" s="60"/>
      <c r="K76" s="60"/>
      <c r="L76" s="60"/>
      <c r="M76" s="60"/>
      <c r="N76" s="60"/>
    </row>
    <row r="77" spans="1:14" ht="18.75" customHeight="1">
      <c r="A77" s="132">
        <v>29</v>
      </c>
      <c r="B77" s="133" t="s">
        <v>81</v>
      </c>
      <c r="C77" s="60">
        <v>67</v>
      </c>
      <c r="D77" s="86" t="s">
        <v>81</v>
      </c>
      <c r="E77" s="60">
        <v>5000</v>
      </c>
      <c r="F77" s="60">
        <v>5000</v>
      </c>
      <c r="G77" s="60">
        <v>0</v>
      </c>
      <c r="H77" s="60">
        <v>495720</v>
      </c>
      <c r="I77" s="60">
        <v>28250.640000000003</v>
      </c>
      <c r="J77" s="60"/>
      <c r="K77" s="60"/>
      <c r="L77" s="60"/>
      <c r="M77" s="60"/>
      <c r="N77" s="60"/>
    </row>
    <row r="78" spans="1:14" ht="18.75" customHeight="1">
      <c r="A78" s="132"/>
      <c r="B78" s="133"/>
      <c r="C78" s="60"/>
      <c r="D78" s="86"/>
      <c r="E78" s="60"/>
      <c r="F78" s="60">
        <v>600</v>
      </c>
      <c r="G78" s="60">
        <v>0</v>
      </c>
      <c r="H78" s="60">
        <v>0</v>
      </c>
      <c r="I78" s="60">
        <v>0</v>
      </c>
      <c r="J78" s="60"/>
      <c r="K78" s="60"/>
      <c r="L78" s="60"/>
      <c r="M78" s="60"/>
      <c r="N78" s="60"/>
    </row>
    <row r="79" spans="1:14" ht="18.75" customHeight="1">
      <c r="A79" s="132">
        <v>30</v>
      </c>
      <c r="B79" s="133" t="s">
        <v>91</v>
      </c>
      <c r="C79" s="60">
        <v>68</v>
      </c>
      <c r="D79" s="86" t="s">
        <v>91</v>
      </c>
      <c r="E79" s="60">
        <v>6500</v>
      </c>
      <c r="F79" s="60">
        <v>7764</v>
      </c>
      <c r="G79" s="60">
        <v>0</v>
      </c>
      <c r="H79" s="60">
        <v>510000</v>
      </c>
      <c r="I79" s="60">
        <v>321148.08</v>
      </c>
      <c r="J79" s="60"/>
      <c r="K79" s="60"/>
      <c r="L79" s="60"/>
      <c r="M79" s="60"/>
      <c r="N79" s="60"/>
    </row>
    <row r="80" spans="1:14" ht="34.5" customHeight="1">
      <c r="A80" s="88"/>
      <c r="B80" s="99"/>
      <c r="C80" s="99"/>
      <c r="D80" s="88" t="s">
        <v>10</v>
      </c>
      <c r="E80" s="103">
        <f t="shared" ref="E80:N80" si="0">SUM(E8:E79)</f>
        <v>519800</v>
      </c>
      <c r="F80" s="103">
        <f t="shared" si="0"/>
        <v>583032</v>
      </c>
      <c r="G80" s="103">
        <f t="shared" si="0"/>
        <v>17287980</v>
      </c>
      <c r="H80" s="103">
        <f t="shared" si="0"/>
        <v>21995688</v>
      </c>
      <c r="I80" s="103">
        <f t="shared" si="0"/>
        <v>6135746.7599999998</v>
      </c>
      <c r="J80" s="103">
        <f t="shared" si="0"/>
        <v>0</v>
      </c>
      <c r="K80" s="103">
        <f t="shared" si="0"/>
        <v>0</v>
      </c>
      <c r="L80" s="103">
        <f t="shared" si="0"/>
        <v>0</v>
      </c>
      <c r="M80" s="103">
        <f t="shared" si="0"/>
        <v>0</v>
      </c>
      <c r="N80" s="103">
        <f t="shared" si="0"/>
        <v>0</v>
      </c>
    </row>
    <row r="81" spans="1:14" ht="15" customHeight="1">
      <c r="A81" s="131"/>
      <c r="B81" s="40"/>
      <c r="C81" s="40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</row>
    <row r="82" spans="1:14" ht="22.5" customHeight="1"/>
    <row r="83" spans="1:14" ht="33" customHeight="1"/>
    <row r="84" spans="1:14" ht="24.95" customHeight="1"/>
    <row r="85" spans="1:14" ht="34.5" customHeight="1"/>
    <row r="86" spans="1:14" ht="24.95" customHeight="1"/>
    <row r="87" spans="1:14" ht="24.95" customHeight="1"/>
    <row r="88" spans="1:14" ht="30.75" customHeight="1"/>
  </sheetData>
  <mergeCells count="47">
    <mergeCell ref="A8:A9"/>
    <mergeCell ref="B8:B9"/>
    <mergeCell ref="A10:A15"/>
    <mergeCell ref="A1:N1"/>
    <mergeCell ref="A2:N2"/>
    <mergeCell ref="A3:N3"/>
    <mergeCell ref="A4:N4"/>
    <mergeCell ref="A5:A6"/>
    <mergeCell ref="B5:B6"/>
    <mergeCell ref="C5:C6"/>
    <mergeCell ref="D5:D6"/>
    <mergeCell ref="E5:F5"/>
    <mergeCell ref="G5:M5"/>
    <mergeCell ref="N5:N6"/>
    <mergeCell ref="B10:B15"/>
    <mergeCell ref="A21:A23"/>
    <mergeCell ref="B21:B23"/>
    <mergeCell ref="A24:A26"/>
    <mergeCell ref="B24:B26"/>
    <mergeCell ref="A16:A20"/>
    <mergeCell ref="B16:B20"/>
    <mergeCell ref="A27:A32"/>
    <mergeCell ref="B27:B32"/>
    <mergeCell ref="A35:A37"/>
    <mergeCell ref="B35:B37"/>
    <mergeCell ref="A39:A40"/>
    <mergeCell ref="B39:B40"/>
    <mergeCell ref="A41:A44"/>
    <mergeCell ref="B41:B44"/>
    <mergeCell ref="A45:A46"/>
    <mergeCell ref="B45:B46"/>
    <mergeCell ref="A47:A48"/>
    <mergeCell ref="B47:B48"/>
    <mergeCell ref="A53:A54"/>
    <mergeCell ref="B53:B54"/>
    <mergeCell ref="A57:A58"/>
    <mergeCell ref="B57:B58"/>
    <mergeCell ref="A59:A61"/>
    <mergeCell ref="B59:B61"/>
    <mergeCell ref="A73:A75"/>
    <mergeCell ref="B73:B75"/>
    <mergeCell ref="A62:A64"/>
    <mergeCell ref="B62:B64"/>
    <mergeCell ref="A65:A67"/>
    <mergeCell ref="B65:B67"/>
    <mergeCell ref="A68:A70"/>
    <mergeCell ref="B68:B7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2" manualBreakCount="2">
    <brk id="25" max="13" man="1"/>
    <brk id="8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All Details</vt:lpstr>
      <vt:lpstr>Depot Wise Details</vt:lpstr>
      <vt:lpstr>Trend</vt:lpstr>
      <vt:lpstr>Abstarct</vt:lpstr>
      <vt:lpstr>FCI</vt:lpstr>
      <vt:lpstr>Sheet1</vt:lpstr>
      <vt:lpstr>OSCSC</vt:lpstr>
      <vt:lpstr>Bill details</vt:lpstr>
      <vt:lpstr>Bill details (2)</vt:lpstr>
      <vt:lpstr>Rayagada,Kopraput,Gajapati</vt:lpstr>
      <vt:lpstr>'All Details'!_GoBack</vt:lpstr>
      <vt:lpstr>'Bill details'!_GoBack</vt:lpstr>
      <vt:lpstr>'Bill details (2)'!_GoBack</vt:lpstr>
      <vt:lpstr>'Depot Wise Details'!_GoBack</vt:lpstr>
      <vt:lpstr>OSCSC!_GoBack</vt:lpstr>
      <vt:lpstr>'All Details'!Print_Area</vt:lpstr>
      <vt:lpstr>'Bill details'!Print_Area</vt:lpstr>
      <vt:lpstr>'Bill details (2)'!Print_Area</vt:lpstr>
      <vt:lpstr>'Depot Wise Details'!Print_Area</vt:lpstr>
      <vt:lpstr>FCI!Print_Area</vt:lpstr>
      <vt:lpstr>'Rayagada,Kopraput,Gajapati'!Print_Area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Namita</cp:lastModifiedBy>
  <cp:lastPrinted>2025-07-22T08:19:50Z</cp:lastPrinted>
  <dcterms:created xsi:type="dcterms:W3CDTF">2024-08-01T06:10:41Z</dcterms:created>
  <dcterms:modified xsi:type="dcterms:W3CDTF">2025-08-01T12:22:46Z</dcterms:modified>
</cp:coreProperties>
</file>